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criner\Downloads\"/>
    </mc:Choice>
  </mc:AlternateContent>
  <xr:revisionPtr revIDLastSave="0" documentId="13_ncr:1_{850F9C50-4A93-4163-BF89-4586B398D811}" xr6:coauthVersionLast="47" xr6:coauthVersionMax="47" xr10:uidLastSave="{00000000-0000-0000-0000-000000000000}"/>
  <bookViews>
    <workbookView xWindow="28680" yWindow="-120" windowWidth="29040" windowHeight="15720" xr2:uid="{6A1EE0F2-CEBF-4C8C-8068-CD4E7E939EA4}"/>
  </bookViews>
  <sheets>
    <sheet name="Table of Contents" sheetId="1" r:id="rId1"/>
    <sheet name="1 - Claims by CY" sheetId="2" r:id="rId2"/>
    <sheet name="2 - Claims by Carrier" sheetId="3" r:id="rId3"/>
    <sheet name="3 - Claims by Gender" sheetId="4" r:id="rId4"/>
    <sheet name="4 - Claims by NOI" sheetId="5" r:id="rId5"/>
    <sheet name="5 - Benefits Count" sheetId="6" r:id="rId6"/>
    <sheet name="6 - Benefits Paid" sheetId="7" r:id="rId7"/>
    <sheet name="7 - Professional Bills" sheetId="8" r:id="rId8"/>
    <sheet name="8 - Hospital Bills" sheetId="9" r:id="rId9"/>
    <sheet name="9 - Dental Bills" sheetId="10" r:id="rId10"/>
    <sheet name="10 - Pharmacy Bills" sheetId="11" r:id="rId11"/>
    <sheet name="11 - Disputes by CY" sheetId="12" r:id="rId12"/>
    <sheet name="12 - BRC by Resolution" sheetId="13" r:id="rId13"/>
    <sheet name="13 - BRC by Assistance" sheetId="14" r:id="rId14"/>
    <sheet name="14 - BRC Pct Resolution" sheetId="15" r:id="rId15"/>
    <sheet name="15 - BRC Top 10 Issues" sheetId="16" r:id="rId16"/>
    <sheet name="16 - CCH by Sessions" sheetId="17" r:id="rId17"/>
    <sheet name="17 - CCH by Resolution" sheetId="18" r:id="rId18"/>
    <sheet name="18 - CCH by Assistance" sheetId="19" r:id="rId19"/>
    <sheet name="19 - CCH Pct Resolution" sheetId="20" r:id="rId20"/>
    <sheet name="20 - CCH Top 10 Issues" sheetId="21" r:id="rId21"/>
    <sheet name="21 - DD Number and Pct" sheetId="22" r:id="rId22"/>
    <sheet name="22 - DD Issue by CY" sheetId="23" r:id="rId2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31" i="1"/>
  <c r="B30" i="1"/>
  <c r="B29" i="1"/>
  <c r="B28" i="1"/>
  <c r="B27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<sst xmlns="http://schemas.openxmlformats.org/spreadsheetml/2006/main" count="643" uniqueCount="336">
  <si>
    <t>Texas Department of Insurance</t>
  </si>
  <si>
    <t>Division of Workers' Compensation</t>
  </si>
  <si>
    <t xml:space="preserve"> </t>
  </si>
  <si>
    <t>First Responder System Data Report - Table of Contents</t>
  </si>
  <si>
    <t>January 1, 2021 through December 31, 2025</t>
  </si>
  <si>
    <t>Run Date: June 24, 2026</t>
  </si>
  <si>
    <t>Worksheet</t>
  </si>
  <si>
    <t>Description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</si>
  <si>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</si>
  <si>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</si>
  <si>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</si>
  <si>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</si>
  <si>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</si>
  <si>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</si>
  <si>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</si>
  <si>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</si>
  <si>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</si>
  <si>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</si>
  <si>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</si>
  <si>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</si>
  <si>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</si>
  <si>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</si>
  <si>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</si>
  <si>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</si>
  <si>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</si>
  <si>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</si>
  <si>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</si>
  <si>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</si>
  <si>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</si>
  <si>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</si>
  <si>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First Responder System Data Report - Glossary of NAICS</t>
  </si>
  <si>
    <t>NAICS Code</t>
  </si>
  <si>
    <t>NAICS Description</t>
  </si>
  <si>
    <t>621910</t>
  </si>
  <si>
    <t>Ambulance Services</t>
  </si>
  <si>
    <t>921140</t>
  </si>
  <si>
    <t>Executive and Legislative Offices, Combined</t>
  </si>
  <si>
    <t>921190</t>
  </si>
  <si>
    <t>Other General Government Support</t>
  </si>
  <si>
    <t>922120</t>
  </si>
  <si>
    <t>Police Protection</t>
  </si>
  <si>
    <t>922130</t>
  </si>
  <si>
    <t>Legal Counsel and Prosecution</t>
  </si>
  <si>
    <t>922140</t>
  </si>
  <si>
    <t>Correctional Institutions</t>
  </si>
  <si>
    <t>922150</t>
  </si>
  <si>
    <t>Parole Offices and Probation Offices</t>
  </si>
  <si>
    <t>922160</t>
  </si>
  <si>
    <t>Fire Protection</t>
  </si>
  <si>
    <t>922190</t>
  </si>
  <si>
    <t>Other Justice, Public Order, and Safety Activities</t>
  </si>
  <si>
    <t>Table 1: Number of First Responder Claims by Calendar Year of Injury</t>
  </si>
  <si>
    <t>Source: Texas Department of Insurance, Division of Workers' Compensation</t>
  </si>
  <si>
    <t>Reportable claims include claims that the law requires to be reported to DWC, including fatalities, occupational diseases, and injuries with at least one day</t>
  </si>
  <si>
    <t>of lost time. Medical-only claims are not required to be reported to DWC. The number of claims per calendar year will continue to grow as injuries for that</t>
  </si>
  <si>
    <t>calendar year are reported or as injuries reported in the calendar year as "medical only" begin to lose time from work.</t>
  </si>
  <si>
    <t>First responder claims include claims where the incident North American Industrial Classification Code = 621910, 921140, 921190, 922120,</t>
  </si>
  <si>
    <t>922130, 922140, 922150, 922160, and 922190.</t>
  </si>
  <si>
    <t>Table 2: Number of First Responder Claims by Insurance Carrier</t>
  </si>
  <si>
    <t>and Calendar Year of Injury</t>
  </si>
  <si>
    <t>Insurance Carriers</t>
  </si>
  <si>
    <t>AIU Insurance Co</t>
  </si>
  <si>
    <t>Accident Fund General Insurance Co</t>
  </si>
  <si>
    <t>Ace American Insurance Co</t>
  </si>
  <si>
    <t>Allmerica Financial Benefit Insurance Co</t>
  </si>
  <si>
    <t>American Zurich Insurance Co</t>
  </si>
  <si>
    <t>Amguard Insurance Co</t>
  </si>
  <si>
    <t>Amtrust Insurance Co</t>
  </si>
  <si>
    <t>Arch Indemnity Insurance Co</t>
  </si>
  <si>
    <t>Arch Insurance Co</t>
  </si>
  <si>
    <t>Argonaut Insurance Co</t>
  </si>
  <si>
    <t>Benchmark Insurance Co</t>
  </si>
  <si>
    <t>Berkshire Hathaway Homestate Insurance Co</t>
  </si>
  <si>
    <t>Bexar County</t>
  </si>
  <si>
    <t>Charter Oak Fire Insurance Co</t>
  </si>
  <si>
    <t>City of Amarillo</t>
  </si>
  <si>
    <t>City of Arlington</t>
  </si>
  <si>
    <t>City of Austin</t>
  </si>
  <si>
    <t>City of Baytown</t>
  </si>
  <si>
    <t>City of Beaumont</t>
  </si>
  <si>
    <t>City of Bryan</t>
  </si>
  <si>
    <t>City of College Station</t>
  </si>
  <si>
    <t>City of Corpus Christi</t>
  </si>
  <si>
    <t>City of Dallas</t>
  </si>
  <si>
    <t>City of El Paso</t>
  </si>
  <si>
    <t>City of Fort Worth</t>
  </si>
  <si>
    <t>City of Garland</t>
  </si>
  <si>
    <t>City of Houston</t>
  </si>
  <si>
    <t>City of Irving</t>
  </si>
  <si>
    <t>City of Lewisville</t>
  </si>
  <si>
    <t>City of Lubbock</t>
  </si>
  <si>
    <t>City of McAllen</t>
  </si>
  <si>
    <t>City of Midland</t>
  </si>
  <si>
    <t>City of North Richland Hills</t>
  </si>
  <si>
    <t>City of Odessa</t>
  </si>
  <si>
    <t>City of Pearland</t>
  </si>
  <si>
    <t>City of Plano</t>
  </si>
  <si>
    <t>City of Richardson</t>
  </si>
  <si>
    <t>City of San Angelo</t>
  </si>
  <si>
    <t>City of San Antonio</t>
  </si>
  <si>
    <t>City of Tyler</t>
  </si>
  <si>
    <t>City of Waco</t>
  </si>
  <si>
    <t>City of Wichita Falls</t>
  </si>
  <si>
    <t>Collin County</t>
  </si>
  <si>
    <t>Dallas Area Rapid Transit</t>
  </si>
  <si>
    <t>Dallas County</t>
  </si>
  <si>
    <t>Deep East Texas Self Insurance Fund</t>
  </si>
  <si>
    <t>Fort Bend County</t>
  </si>
  <si>
    <t>Galveston County</t>
  </si>
  <si>
    <t>Harris County</t>
  </si>
  <si>
    <t>Harris County Flood Control District</t>
  </si>
  <si>
    <t>Hidalgo County</t>
  </si>
  <si>
    <t>Indemnity Insurance Co of North America</t>
  </si>
  <si>
    <t>Insurance Company of the West</t>
  </si>
  <si>
    <t>Jefferson County</t>
  </si>
  <si>
    <t>Lubbock County</t>
  </si>
  <si>
    <t>Metropolitan Transit Authority of Harris County</t>
  </si>
  <si>
    <t>Montgomery County</t>
  </si>
  <si>
    <t>National Liability &amp; Fire Insurance Co</t>
  </si>
  <si>
    <t>National Union Fire Ins Co of Pitts PA</t>
  </si>
  <si>
    <t>New Hampshire Insurance Co</t>
  </si>
  <si>
    <t>Norguard Insurance Co</t>
  </si>
  <si>
    <t>Oak River Insurance Company ORIC</t>
  </si>
  <si>
    <t>Old Republic Insurance Co</t>
  </si>
  <si>
    <t>Port of Houston Authority</t>
  </si>
  <si>
    <t>Praetorian Insurance Co</t>
  </si>
  <si>
    <t>Prescient National Insurance Co</t>
  </si>
  <si>
    <t>Public WC Program</t>
  </si>
  <si>
    <t>QBE Insurance Corporation</t>
  </si>
  <si>
    <t>Redwood Fire &amp; Casualty Ins Co</t>
  </si>
  <si>
    <t>Regional Pool Alliance</t>
  </si>
  <si>
    <t>Rural Trust Insurance Co</t>
  </si>
  <si>
    <t>Safety National Casualty Corp</t>
  </si>
  <si>
    <t>Security National Insurance Co</t>
  </si>
  <si>
    <t>Siriuspoint America Insurance Co</t>
  </si>
  <si>
    <t>Standard Fire Insurance Co</t>
  </si>
  <si>
    <t>Starr Indemnity &amp; Liability Co</t>
  </si>
  <si>
    <t>Starr Specialty Insurance Co</t>
  </si>
  <si>
    <t>State Office of Risk Management</t>
  </si>
  <si>
    <t>Sunz Insurance Co</t>
  </si>
  <si>
    <t>TASB Risk Management Fund</t>
  </si>
  <si>
    <t>Tarrant County</t>
  </si>
  <si>
    <t>Texas Association of Counties Risk Mgmt Pool</t>
  </si>
  <si>
    <t>Texas Council Risk Management Fund</t>
  </si>
  <si>
    <t>Texas Municipal League Intergovernmental Risk Pool</t>
  </si>
  <si>
    <t>Texas Mutual Insurance Co</t>
  </si>
  <si>
    <t>Texas Political Subdivisions Joint Self Insurance Funds</t>
  </si>
  <si>
    <t>Travelers Property Casualty Company of America</t>
  </si>
  <si>
    <t>Travis County</t>
  </si>
  <si>
    <t>United Wisconsin Insurance Co</t>
  </si>
  <si>
    <t>University of Texas System</t>
  </si>
  <si>
    <t>Wellfleet New York Insurance Co</t>
  </si>
  <si>
    <t>Westchester Fire Insurance Co</t>
  </si>
  <si>
    <t>Zenith Insurance Co</t>
  </si>
  <si>
    <t>Zurich American Insurance Co</t>
  </si>
  <si>
    <t>All Insurance Carriers</t>
  </si>
  <si>
    <t>Table 3: Number of First Responder Claims by Gender</t>
  </si>
  <si>
    <t>Gender</t>
  </si>
  <si>
    <t>Not Reported</t>
  </si>
  <si>
    <t>Female</t>
  </si>
  <si>
    <t>Male</t>
  </si>
  <si>
    <t>Total</t>
  </si>
  <si>
    <t>Table 4: Number of First Responder Claims by Nature of Injury</t>
  </si>
  <si>
    <t>Nature of Injury</t>
  </si>
  <si>
    <t>No Physical Injury</t>
  </si>
  <si>
    <t>Amputation</t>
  </si>
  <si>
    <t>Angina Pectoris - Chest Pain</t>
  </si>
  <si>
    <t>Burn</t>
  </si>
  <si>
    <t>Concussion - Brain, Cerebral</t>
  </si>
  <si>
    <t>Contusion-Bruise-Intact Skin Surface, Hematoma</t>
  </si>
  <si>
    <t>Crushing</t>
  </si>
  <si>
    <t>Dislocation</t>
  </si>
  <si>
    <t>Electric Shock - Electrocution</t>
  </si>
  <si>
    <t>Enucleation - Removal of Organ or Tumor</t>
  </si>
  <si>
    <t>Foreign Body</t>
  </si>
  <si>
    <t>Fracture - Breaking of Bone or Cartilage</t>
  </si>
  <si>
    <t>Freezing</t>
  </si>
  <si>
    <t>Hearing Loss or Impairment</t>
  </si>
  <si>
    <t>Heat Prostration</t>
  </si>
  <si>
    <t>Hernia</t>
  </si>
  <si>
    <t>Infection</t>
  </si>
  <si>
    <t>Inflammation</t>
  </si>
  <si>
    <t>Adverse Reaction To A Vaccination or Inoculation</t>
  </si>
  <si>
    <t>Laceration</t>
  </si>
  <si>
    <t>Myocardial Infarction</t>
  </si>
  <si>
    <t>Poisoning</t>
  </si>
  <si>
    <t>Puncture</t>
  </si>
  <si>
    <t>Rupture</t>
  </si>
  <si>
    <t>Severance</t>
  </si>
  <si>
    <t>Sprain</t>
  </si>
  <si>
    <t>Strain</t>
  </si>
  <si>
    <t>Syncope - Swooning, Fainting, Passing Out</t>
  </si>
  <si>
    <t>Asphyxiation - Strangulation, Drowning</t>
  </si>
  <si>
    <t>Vascular</t>
  </si>
  <si>
    <t>Vision Loss</t>
  </si>
  <si>
    <t>All Other Specific Injuries, Not Otherwise Classified</t>
  </si>
  <si>
    <t>Dust Disease Not Otherwise Classified (All Other Pneumoconiosis)</t>
  </si>
  <si>
    <t>Asbestosis</t>
  </si>
  <si>
    <t>Silicosis</t>
  </si>
  <si>
    <t>Respiratory Disorders (Gases, Fumes, Chemicals)</t>
  </si>
  <si>
    <t>Poisoning - Chemical (Other Than Metals)</t>
  </si>
  <si>
    <t>Poisoning - Metal - Man-Made</t>
  </si>
  <si>
    <t>Dermatitis</t>
  </si>
  <si>
    <t>Mental Disorder</t>
  </si>
  <si>
    <t>Radiation</t>
  </si>
  <si>
    <t>All Other Occupational Disease Injury Not Otherwise Classified</t>
  </si>
  <si>
    <t>Loss of Hearing</t>
  </si>
  <si>
    <t>Contagious Disease</t>
  </si>
  <si>
    <t>Cancer</t>
  </si>
  <si>
    <t>Aids</t>
  </si>
  <si>
    <t>Vdt-Related Disease</t>
  </si>
  <si>
    <t>Mental Stress</t>
  </si>
  <si>
    <t>Carpal Tunnel Syndrome</t>
  </si>
  <si>
    <t>Hepatitis C</t>
  </si>
  <si>
    <t>All Other Cumulative Injuries, Not Otherwise Classified</t>
  </si>
  <si>
    <t>Covid-19 Coronavirus Disease 2019 (Covid-19) Is A Respiratory Disease Caused By A Coronavirus</t>
  </si>
  <si>
    <t>Multiple Physical Injuries Only</t>
  </si>
  <si>
    <t>Multiple Injuries, Both Physical &amp; Psychological</t>
  </si>
  <si>
    <t>All Nature of Injury</t>
  </si>
  <si>
    <t>Table 5: Number of First Responder Claims by Benefit Type</t>
  </si>
  <si>
    <t>Benefit Type</t>
  </si>
  <si>
    <t>Temporary Income Benefits</t>
  </si>
  <si>
    <t>Impairment Income Benefits</t>
  </si>
  <si>
    <t>*</t>
  </si>
  <si>
    <t>Supplemental Income Benefits</t>
  </si>
  <si>
    <t>Lifetime Income Benefits</t>
  </si>
  <si>
    <t>Death Benefits</t>
  </si>
  <si>
    <t>All Benefit Types</t>
  </si>
  <si>
    <t>A claim may receive more than one benefit type. The number of claims per calendar year will continue to grow as injuries are reported or as injuries reported</t>
  </si>
  <si>
    <t>in the calendar year as 'medical only' begin to lose time from work.</t>
  </si>
  <si>
    <t>Injured employees have up to one year from the date they knew or should have known the disease was potentially work-related to file a workers' compensation</t>
  </si>
  <si>
    <t>claim. Legal beneficiaries have up to one year from the injured employee's death to file a claim for death benefits.</t>
  </si>
  <si>
    <t>Insurance carriers make claims-handling decisions to accept, deny, or pay income benefits. Insurance carriers report payment data to DWC when benefits are</t>
  </si>
  <si>
    <t>initiated, or suspended, and when there is a change in the type or amount of benefit. As a result, DWC may not have records of all payments made to date.</t>
  </si>
  <si>
    <t>*Complete data not available because claims are not yet mature for this benefit type.</t>
  </si>
  <si>
    <t>For additional information on benefits please refer to: https://www.tdi.texas.gov/wc/employee/benefits.html</t>
  </si>
  <si>
    <t>Table 6: Amount Paid to First Responders by Benefit Type</t>
  </si>
  <si>
    <t>'</t>
  </si>
  <si>
    <t>of lost time. Medical-only claims are not required to be reported to DWC. The number of claims per calendar year will continue to grow as injuries are reported</t>
  </si>
  <si>
    <t>or as injuries reported in the calendar year as 'medical only' begin to lose time from work.</t>
  </si>
  <si>
    <t>*Complete data not available. For additional information on benefits: https://www.tdi.texas.gov/wc/employee/benefits.html</t>
  </si>
  <si>
    <t>Table 7: Professional Bills Summary by Service Calendar Year</t>
  </si>
  <si>
    <t>Number of Claims</t>
  </si>
  <si>
    <t>Total Amount Paid</t>
  </si>
  <si>
    <t>Reportable claims include claims that the law requires to be reported to DWC, including fatalities, occupational diseases, and injuries with</t>
  </si>
  <si>
    <t>at least one day of lost time. Medical-only claims are not required to be reported to DWC. View data with caution since the number of</t>
  </si>
  <si>
    <t>reportable claims per fiscal year will continue to grow as medical-only injuries begin to lose time away from work. Claims that are denied</t>
  </si>
  <si>
    <t>may be disputed by requesting a benefit review conference with DWC.</t>
  </si>
  <si>
    <t>Table 8: Hospital/Institutional Bills Summary by Service Calendar Year</t>
  </si>
  <si>
    <t>Table 9: Dental Bills Summary by Service Calendar Year</t>
  </si>
  <si>
    <t>Table 10: Pharmacy Bills Summary by Service Calendar Year</t>
  </si>
  <si>
    <t>Table 11: First Responder Claims with a Workers' Compensation Dispute Proceeding</t>
  </si>
  <si>
    <t>by Calendar Year of Injury</t>
  </si>
  <si>
    <t>Calendar Year of Injury</t>
  </si>
  <si>
    <t>Total Number of Claims</t>
  </si>
  <si>
    <t>Number of Claims with a Proceeding</t>
  </si>
  <si>
    <t>Percent of Claims with a Proceeding</t>
  </si>
  <si>
    <t>Proceedings shown are those involving questions on issues such as compensability, extent of injury, maximum medical improvement, impairment rating, etc.</t>
  </si>
  <si>
    <t>Claims shown include information on work-related injuries reported by employers with workers' compensation insurance that resulted in the employee's absence</t>
  </si>
  <si>
    <t>from work for more than one (1) day or an occupational disease or illness (even if the employee was never absent from work) or the employee's death.</t>
  </si>
  <si>
    <t>A single claim may have multiple disputes filed during the life of the claim. Therefore percentages of claims with a proceeding will continue to increase as</t>
  </si>
  <si>
    <t>issues arise on more recent injury claims.</t>
  </si>
  <si>
    <t>Table 12: Number and Percent of Benefit Review Conferences Concluded by Resolution</t>
  </si>
  <si>
    <t>and Calendar Year</t>
  </si>
  <si>
    <t>Resolution</t>
  </si>
  <si>
    <t>Resolved</t>
  </si>
  <si>
    <t>Not Resolved</t>
  </si>
  <si>
    <t>Mixed</t>
  </si>
  <si>
    <t>Concluded means that all issues were either resolved at the BRC or forwarded to the next level of resolution. Resolved includes BRCs in which all issues were</t>
  </si>
  <si>
    <t>agreed on by the parties. Not resolved includes BRCs in which all issues were forwarded to a CCH. Mixed includes BRCs in which some issues were agreed on by</t>
  </si>
  <si>
    <t>the parties and some issues were forwarded to CCH.</t>
  </si>
  <si>
    <t>Table 13: Number of Benefit Review Conferences Concluded</t>
  </si>
  <si>
    <t>by Assistance Type for the Injured Employee and Calendar Year</t>
  </si>
  <si>
    <t>Assistance Type</t>
  </si>
  <si>
    <t>Attorney</t>
  </si>
  <si>
    <t>None</t>
  </si>
  <si>
    <t>Ombudsman</t>
  </si>
  <si>
    <t>Concluded means that all issues were either resolved at the BRC or forwarded to the next level of resolution.</t>
  </si>
  <si>
    <t>Table 14: Percent Resolution for Concluded Benefit Review Conferences</t>
  </si>
  <si>
    <t>Subtotal</t>
  </si>
  <si>
    <t>Table 15: Top 10 Issues for Benefit Review Conferences Concluded</t>
  </si>
  <si>
    <t>in Calendar Year 2025</t>
  </si>
  <si>
    <t>Concluded Issue</t>
  </si>
  <si>
    <t>Number of Issues</t>
  </si>
  <si>
    <t>Percent of Issues</t>
  </si>
  <si>
    <t>Designated Doctor Impairment Rating</t>
  </si>
  <si>
    <t>Designated Doctor Maximum Medical Improvement Date</t>
  </si>
  <si>
    <t>Extent of Injury</t>
  </si>
  <si>
    <t>Disability/Existence/Duration of Disability</t>
  </si>
  <si>
    <t>Existence of Compensable Injury</t>
  </si>
  <si>
    <t>Compensability of an Occupational Disease</t>
  </si>
  <si>
    <t>Timely Reporting to Employer</t>
  </si>
  <si>
    <t>Compensability of Mental Trauma</t>
  </si>
  <si>
    <t>Impairment Rating Finality-90 Day Disputes</t>
  </si>
  <si>
    <t>Identity of Legal Beneficiary</t>
  </si>
  <si>
    <t>All other issues</t>
  </si>
  <si>
    <t>Concluded means that all issues were either resolved at the BRC or forwarded to the next level of resolution. A single BRC may address multiple disputed issues</t>
  </si>
  <si>
    <t>on a single claim. Therefore, the number of issues concluded at a BRC will not add up to the number of BRCs concluded.</t>
  </si>
  <si>
    <t>Table 16: Number of Contested Case Hearings Concluded</t>
  </si>
  <si>
    <t>by Number of Sessions and Calendar Year</t>
  </si>
  <si>
    <t>Concluded Contested Case Hearings</t>
  </si>
  <si>
    <t>Concluded with One Session</t>
  </si>
  <si>
    <t>Concluded with Multiple Sessions</t>
  </si>
  <si>
    <t>Concluded means that the DWC Administrative Law Judge issued a decision.</t>
  </si>
  <si>
    <t>Table 17: Number of Contested Case Hearings Concluded</t>
  </si>
  <si>
    <t>by Resolution and Calendar Year</t>
  </si>
  <si>
    <t>For Employee</t>
  </si>
  <si>
    <t>For Insurance Carrier</t>
  </si>
  <si>
    <t>Concluded means that the DWC Administrative Law Judge issued a decision. Resolution for employee includes CCHs in which the DWC Administrative Law Judge's</t>
  </si>
  <si>
    <t>decision agreed or sided with the injured employee on all issues in dispute. Resolution for carrier includes CCHs in which the DWC Administrative Law Judge's</t>
  </si>
  <si>
    <t>decision agreed or sided with the carrier on all issues in dispute. Mixed resolution includes CCHs in which the DWC Administrative Law Judge's decision agreed</t>
  </si>
  <si>
    <t>with the injured employee on some issues and agreed with the insurance carrier on some issues.</t>
  </si>
  <si>
    <t>Table 18: Number of Contested Case Hearings Concluded</t>
  </si>
  <si>
    <t>Table 19: Percent Resolution for Concluded Contested Case Hearings</t>
  </si>
  <si>
    <t>Table 20: Top 10 Issues for Contested Case Hearings Concluded</t>
  </si>
  <si>
    <t>A single CCH may address multiple disputed issues on a single claim. Therefore, the number of issues concluded at a CCH will not add up to the number of CCHs</t>
  </si>
  <si>
    <t>concluded. Concluded means that the DWC Administrative Law Judge issued a decision. By statute, designated doctors are doctors assigned by DWC to resolve</t>
  </si>
  <si>
    <t>specific issues, such as impairment rating (IR), maximum medical improvement (MMI), the extent of the compensable injury, the ability of an injured employee</t>
  </si>
  <si>
    <t>to return to work, etc. Because these doctors are selected by the state and receive special training and testing, designated doctors, by statute, have</t>
  </si>
  <si>
    <t>presumptive weight in DWC dispute proceedings. As a result, disputes regarding a designated doctor's report are not actually disputes in favor or against an</t>
  </si>
  <si>
    <t>injured employee but rather disputes in favor or against the designated doctor's report.</t>
  </si>
  <si>
    <t>Table 21: Number and Percent of Reportable Claims with a Designated Doctor Appointment</t>
  </si>
  <si>
    <t>The number of claims per calendar year will continue to grow as injuries are reported or as injuries reported in the calendar year as "medical only" begin to</t>
  </si>
  <si>
    <t>lose time from work.</t>
  </si>
  <si>
    <t>Excludes appointments with exam locations outside of Texas.</t>
  </si>
  <si>
    <t>Table 22: Number of Designated Doctor Appointments</t>
  </si>
  <si>
    <t>by Issue and Calendar Year</t>
  </si>
  <si>
    <t>Exam Issue</t>
  </si>
  <si>
    <t>Disability Exam</t>
  </si>
  <si>
    <t>Extent of Injury Exam</t>
  </si>
  <si>
    <t>MMI Exam</t>
  </si>
  <si>
    <t>IR Exam</t>
  </si>
  <si>
    <t>Return-to-Work Exam</t>
  </si>
  <si>
    <t>Other Reason Exam</t>
  </si>
  <si>
    <t>Return To Work(SIBS) Exam</t>
  </si>
  <si>
    <t>Each appointment can have multiple issues.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</si>
</sst>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 x14ac:knownFonts="1">
    <font>
      <sz val="12"/>
      <color theme="1"/>
      <name val="Segoe UI"/>
      <family val="2"/>
    </font>
    <font>
      <sz val="12"/>
      <color theme="1"/>
      <name val="Segoe U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Segoe UI"/>
      <family val="2"/>
    </font>
    <font>
      <b/>
      <sz val="13"/>
      <color theme="3"/>
      <name val="Segoe UI"/>
      <family val="2"/>
    </font>
    <font>
      <b/>
      <sz val="11"/>
      <color theme="3"/>
      <name val="Segoe UI"/>
      <family val="2"/>
    </font>
    <font>
      <sz val="12"/>
      <color rgb="FF006100"/>
      <name val="Segoe UI"/>
      <family val="2"/>
    </font>
    <font>
      <sz val="12"/>
      <color rgb="FF9C0006"/>
      <name val="Segoe UI"/>
      <family val="2"/>
    </font>
    <font>
      <sz val="12"/>
      <color rgb="FF9C5700"/>
      <name val="Segoe UI"/>
      <family val="2"/>
    </font>
    <font>
      <sz val="12"/>
      <color rgb="FF3F3F76"/>
      <name val="Segoe UI"/>
      <family val="2"/>
    </font>
    <font>
      <b/>
      <sz val="12"/>
      <color rgb="FF3F3F3F"/>
      <name val="Segoe UI"/>
      <family val="2"/>
    </font>
    <font>
      <b/>
      <sz val="12"/>
      <color rgb="FFFA7D00"/>
      <name val="Segoe UI"/>
      <family val="2"/>
    </font>
    <font>
      <sz val="12"/>
      <color rgb="FFFA7D00"/>
      <name val="Segoe UI"/>
      <family val="2"/>
    </font>
    <font>
      <b/>
      <sz val="12"/>
      <color theme="0"/>
      <name val="Segoe UI"/>
      <family val="2"/>
    </font>
    <font>
      <sz val="12"/>
      <color rgb="FFFF0000"/>
      <name val="Segoe UI"/>
      <family val="2"/>
    </font>
    <font>
      <i/>
      <sz val="12"/>
      <color rgb="FF7F7F7F"/>
      <name val="Segoe UI"/>
      <family val="2"/>
    </font>
    <font>
      <b/>
      <sz val="12"/>
      <color theme="1"/>
      <name val="Segoe UI"/>
      <family val="2"/>
    </font>
    <font>
      <sz val="12"/>
      <color theme="0"/>
      <name val="Segoe UI"/>
      <family val="2"/>
    </font>
    <font>
      <b/>
      <sz val="10"/>
      <color indexed="56"/>
      <name val="Arial"/>
    </font>
    <font>
      <sz val="10"/>
      <color indexed="8"/>
      <name val="Arial"/>
    </font>
    <font>
      <b/>
      <sz val="10"/>
      <color indexed="9"/>
      <name val="Arial"/>
    </font>
    <font>
      <b/>
      <i/>
      <sz val="10"/>
      <color indexed="56"/>
      <name val="Arial"/>
    </font>
    <font>
      <b/>
      <sz val="14"/>
      <color indexed="56"/>
      <name val="Arial"/>
    </font>
    <font>
      <u/>
      <sz val="10"/>
      <color indexed="12"/>
      <name val="Arial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495ED"/>
        <bgColor indexed="64"/>
      </patternFill>
    </fill>
    <fill>
      <patternFill patternType="solid">
        <fgColor rgb="FF9CBBF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0" fillId="33" borderId="0" xfId="0" applyFill="1"/>
    <xf numFmtId="0" fontId="22" fillId="34" borderId="0" xfId="0" applyFont="1" applyFill="1" applyAlignment="1">
      <alignment horizontal="left"/>
    </xf>
    <xf numFmtId="0" fontId="18" fillId="34" borderId="0" xfId="0" applyFont="1" applyFill="1"/>
    <xf numFmtId="0" fontId="20" fillId="35" borderId="10" xfId="0" applyFont="1" applyFill="1" applyBorder="1" applyAlignment="1">
      <alignment horizontal="left" vertical="top" wrapText="1"/>
    </xf>
    <xf numFmtId="49" fontId="19" fillId="34" borderId="10" xfId="0" applyNumberFormat="1" applyFont="1" applyFill="1" applyBorder="1" applyAlignment="1">
      <alignment horizontal="center" wrapText="1"/>
    </xf>
    <xf numFmtId="0" fontId="23" fillId="34" borderId="10" xfId="0" applyFont="1" applyFill="1" applyBorder="1" applyAlignment="1">
      <alignment horizontal="left" wrapText="1"/>
    </xf>
    <xf numFmtId="49" fontId="19" fillId="34" borderId="10" xfId="0" applyNumberFormat="1" applyFont="1" applyFill="1" applyBorder="1" applyAlignment="1">
      <alignment horizontal="left" wrapText="1"/>
    </xf>
    <xf numFmtId="0" fontId="20" fillId="35" borderId="10" xfId="0" applyFont="1" applyFill="1" applyBorder="1" applyAlignment="1">
      <alignment horizontal="center" wrapText="1"/>
    </xf>
    <xf numFmtId="3" fontId="19" fillId="34" borderId="10" xfId="0" applyNumberFormat="1" applyFont="1" applyFill="1" applyBorder="1" applyAlignment="1">
      <alignment horizontal="right" wrapText="1"/>
    </xf>
    <xf numFmtId="0" fontId="21" fillId="34" borderId="0" xfId="0" applyFont="1" applyFill="1" applyAlignment="1">
      <alignment horizontal="left"/>
    </xf>
    <xf numFmtId="164" fontId="19" fillId="34" borderId="10" xfId="0" applyNumberFormat="1" applyFont="1" applyFill="1" applyBorder="1" applyAlignment="1">
      <alignment horizontal="right" wrapText="1"/>
    </xf>
    <xf numFmtId="10" fontId="19" fillId="34" borderId="10" xfId="0" applyNumberFormat="1" applyFont="1" applyFill="1" applyBorder="1" applyAlignment="1">
      <alignment horizontal="right" wrapText="1"/>
    </xf>
    <xf numFmtId="0" fontId="19" fillId="34" borderId="10" xfId="0" applyFont="1" applyFill="1" applyBorder="1" applyAlignment="1">
      <alignment horizontal="right" wrapText="1"/>
    </xf>
    <xf numFmtId="0" fontId="20" fillId="35" borderId="10" xfId="0" applyFont="1" applyFill="1" applyBorder="1" applyAlignment="1">
      <alignment horizontal="right" wrapText="1"/>
    </xf>
    <xf numFmtId="10" fontId="20" fillId="35" borderId="10" xfId="0" applyNumberFormat="1" applyFont="1" applyFill="1" applyBorder="1" applyAlignment="1">
      <alignment horizontal="right" wrapText="1"/>
    </xf>
    <xf numFmtId="0" fontId="19" fillId="36" borderId="10" xfId="0" applyFont="1" applyFill="1" applyBorder="1" applyAlignment="1">
      <alignment horizontal="right" wrapText="1"/>
    </xf>
    <xf numFmtId="10" fontId="19" fillId="36" borderId="10" xfId="0" applyNumberFormat="1" applyFont="1" applyFill="1" applyBorder="1" applyAlignment="1">
      <alignment horizontal="right" wrapText="1"/>
    </xf>
    <xf numFmtId="0" fontId="22" fillId="34" borderId="0" xfId="0" applyFont="1" applyFill="1" applyAlignment="1">
      <alignment horizontal="center" wrapText="1"/>
    </xf>
    <xf numFmtId="0" fontId="21" fillId="34" borderId="0" xfId="0" applyFont="1" applyFill="1" applyAlignment="1">
      <alignment horizontal="center" wrapText="1"/>
    </xf>
    <xf numFmtId="0" fontId="20" fillId="35" borderId="11" xfId="0" applyFont="1" applyFill="1" applyBorder="1" applyAlignment="1">
      <alignment horizontal="center" wrapText="1"/>
    </xf>
    <xf numFmtId="0" fontId="20" fillId="35" borderId="12" xfId="0" applyFont="1" applyFill="1" applyBorder="1" applyAlignment="1">
      <alignment horizontal="center" wrapText="1"/>
    </xf>
    <xf numFmtId="0" fontId="20" fillId="35" borderId="13" xfId="0" applyFont="1" applyFill="1" applyBorder="1" applyAlignment="1">
      <alignment horizontal="left" vertical="top" wrapText="1"/>
    </xf>
    <xf numFmtId="0" fontId="20" fillId="35" borderId="15" xfId="0" applyFont="1" applyFill="1" applyBorder="1" applyAlignment="1">
      <alignment horizontal="left" vertical="top" wrapText="1"/>
    </xf>
    <xf numFmtId="0" fontId="20" fillId="35" borderId="14" xfId="0" applyFont="1" applyFill="1" applyBorder="1" applyAlignment="1">
      <alignment horizontal="left" vertical="top" wrapText="1"/>
    </xf>
    <xf numFmtId="0" fontId="20" fillId="35" borderId="11" xfId="0" applyFont="1" applyFill="1" applyBorder="1" applyAlignment="1">
      <alignment horizontal="left" vertical="top" wrapText="1"/>
    </xf>
    <xf numFmtId="0" fontId="20" fillId="35" borderId="12" xfId="0" applyFont="1" applyFill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29C23-96D8-4A19-BFF1-CA54ADED2F23}">
  <dimension ref="A1:B45"/>
  <sheetViews>
    <sheetView tabSelected="1" workbookViewId="0">
      <selection activeCell="A4" sqref="A4"/>
    </sheetView>
  </sheetViews>
  <sheetFormatPr defaultColWidth="8.81640625" defaultRowHeight="19.2" x14ac:dyDescent="0.45"/>
  <cols>
    <col min="1" max="1" width="11.36328125" style="1" bestFit="1" customWidth="1"/>
    <col min="2" max="2" width="102.1796875" style="1" bestFit="1" customWidth="1"/>
    <col min="3" max="16384" width="8.81640625" style="1"/>
  </cols>
  <sheetData>
    <row r="1" spans="1:2" s="2" customFormat="1" ht="18" customHeight="1" x14ac:dyDescent="0.3">
      <c r="A1" s="2" t="s">
        <v>0</v>
      </c>
    </row>
    <row r="2" spans="1:2" s="2" customFormat="1" ht="18" customHeight="1" x14ac:dyDescent="0.3">
      <c r="A2" s="2" t="s">
        <v>1</v>
      </c>
    </row>
    <row r="3" spans="1:2" s="2" customFormat="1" ht="18" customHeight="1" x14ac:dyDescent="0.3">
      <c r="A3" s="2" t="s">
        <v>2</v>
      </c>
    </row>
    <row r="4" spans="1:2" s="2" customFormat="1" ht="18" customHeight="1" x14ac:dyDescent="0.3">
      <c r="A4" s="2" t="s">
        <v>3</v>
      </c>
    </row>
    <row r="5" spans="1:2" s="2" customFormat="1" ht="18" customHeight="1" x14ac:dyDescent="0.3">
      <c r="A5" s="2" t="s">
        <v>4</v>
      </c>
    </row>
    <row r="6" spans="1:2" s="2" customFormat="1" ht="18" customHeight="1" x14ac:dyDescent="0.3">
      <c r="A6" s="2" t="s">
        <v>2</v>
      </c>
    </row>
    <row r="7" spans="1:2" s="2" customFormat="1" ht="18" customHeight="1" x14ac:dyDescent="0.3">
      <c r="A7" s="2" t="s">
        <v>5</v>
      </c>
    </row>
    <row r="8" spans="1:2" ht="13.95" customHeight="1" x14ac:dyDescent="0.45">
      <c r="A8" s="3"/>
    </row>
    <row r="9" spans="1:2" x14ac:dyDescent="0.45">
      <c r="A9" s="4" t="s">
        <v>6</v>
      </c>
      <c r="B9" s="4" t="s">
        <v>7</v>
      </c>
    </row>
    <row r="10" spans="1:2" x14ac:dyDescent="0.45">
      <c r="A10" s="5" t="s">
        <v>8</v>
      </c>
      <c r="B10" s="6" t="str">
        <f>HYPERLINK("#'1 - Claims by CY'!A1","Number of First Responder Claims by Calendar Year of Injury")</f>
        <v>Number of First Responder Claims by Calendar Year of Injury</v>
      </c>
    </row>
    <row r="11" spans="1:2" x14ac:dyDescent="0.45">
      <c r="A11" s="5" t="s">
        <v>9</v>
      </c>
      <c r="B11" s="6" t="str">
        <f>HYPERLINK("#'2 - Claims by Carrier'!A1","Number of First Responder Claims by Insurance Carrier and Calendar Year of Injury")</f>
        <v>Number of First Responder Claims by Insurance Carrier and Calendar Year of Injury</v>
      </c>
    </row>
    <row r="12" spans="1:2" x14ac:dyDescent="0.45">
      <c r="A12" s="5" t="s">
        <v>10</v>
      </c>
      <c r="B12" s="6" t="str">
        <f>HYPERLINK("#'3 - Claims by Gender'!A1","Number of First Responder Claims by Gender and Calendar Year of Injury")</f>
        <v>Number of First Responder Claims by Gender and Calendar Year of Injury</v>
      </c>
    </row>
    <row r="13" spans="1:2" x14ac:dyDescent="0.45">
      <c r="A13" s="5" t="s">
        <v>11</v>
      </c>
      <c r="B13" s="6" t="str">
        <f>HYPERLINK("#'4 - Claims by NOI'!A1","Number of First Responder Claims by Nature of Injury and Calendar Year of Injury")</f>
        <v>Number of First Responder Claims by Nature of Injury and Calendar Year of Injury</v>
      </c>
    </row>
    <row r="14" spans="1:2" x14ac:dyDescent="0.45">
      <c r="A14" s="5" t="s">
        <v>12</v>
      </c>
      <c r="B14" s="6" t="str">
        <f>HYPERLINK("#'5 - Benefits Count'!A1","Number of First Responder Claims by Benefit Type and Calendar Year of Injury")</f>
        <v>Number of First Responder Claims by Benefit Type and Calendar Year of Injury</v>
      </c>
    </row>
    <row r="15" spans="1:2" x14ac:dyDescent="0.45">
      <c r="A15" s="5" t="s">
        <v>13</v>
      </c>
      <c r="B15" s="6" t="str">
        <f>HYPERLINK("#'6 - Benefits Paid'!A1","Amount Paid to First Responders by Benefit Type and Calendar Year of Injury")</f>
        <v>Amount Paid to First Responders by Benefit Type and Calendar Year of Injury</v>
      </c>
    </row>
    <row r="16" spans="1:2" x14ac:dyDescent="0.45">
      <c r="A16" s="5" t="s">
        <v>14</v>
      </c>
      <c r="B16" s="6" t="str">
        <f>HYPERLINK("#'7 - Professional Bills'!A1","Professional Bills Summary by Service Calendar Year")</f>
        <v>Professional Bills Summary by Service Calendar Year</v>
      </c>
    </row>
    <row r="17" spans="1:2" x14ac:dyDescent="0.45">
      <c r="A17" s="5" t="s">
        <v>15</v>
      </c>
      <c r="B17" s="6" t="str">
        <f>HYPERLINK("#'8 - Hospital Bills'!A1","Hospital/Institutional Bills Summary by Service Calendar Year")</f>
        <v>Hospital/Institutional Bills Summary by Service Calendar Year</v>
      </c>
    </row>
    <row r="18" spans="1:2" x14ac:dyDescent="0.45">
      <c r="A18" s="5" t="s">
        <v>16</v>
      </c>
      <c r="B18" s="6" t="str">
        <f>HYPERLINK("#'9 - Dental Bills'!A1","Dental Bills Summary by Service Calendar Year")</f>
        <v>Dental Bills Summary by Service Calendar Year</v>
      </c>
    </row>
    <row r="19" spans="1:2" x14ac:dyDescent="0.45">
      <c r="A19" s="5" t="s">
        <v>17</v>
      </c>
      <c r="B19" s="6" t="str">
        <f>HYPERLINK("#'10 - Pharmacy Bills'!A1","Pharmacy Bills Summary by Service Calendar Year")</f>
        <v>Pharmacy Bills Summary by Service Calendar Year</v>
      </c>
    </row>
    <row r="20" spans="1:2" x14ac:dyDescent="0.45">
      <c r="A20" s="5" t="s">
        <v>18</v>
      </c>
      <c r="B20" s="6" t="str">
        <f>HYPERLINK("#'11 - Disputes by CY'!A1","First Responder Claims with a Dispute Proceeding by Calendar Year of Injury")</f>
        <v>First Responder Claims with a Dispute Proceeding by Calendar Year of Injury</v>
      </c>
    </row>
    <row r="21" spans="1:2" x14ac:dyDescent="0.45">
      <c r="A21" s="5" t="s">
        <v>19</v>
      </c>
      <c r="B21" s="6" t="str">
        <f>HYPERLINK("#'12 - BRC by Resolution'!A1","Benefit Review Conferences Concluded by Resolution and Calendar Year")</f>
        <v>Benefit Review Conferences Concluded by Resolution and Calendar Year</v>
      </c>
    </row>
    <row r="22" spans="1:2" x14ac:dyDescent="0.45">
      <c r="A22" s="5" t="s">
        <v>20</v>
      </c>
      <c r="B22" s="6" t="str">
        <f>HYPERLINK("#'13 - BRC by Assistance'!A1","Benefit Review Conferences Concluded by Assistance Type and Calendar Year")</f>
        <v>Benefit Review Conferences Concluded by Assistance Type and Calendar Year</v>
      </c>
    </row>
    <row r="23" spans="1:2" x14ac:dyDescent="0.45">
      <c r="A23" s="5" t="s">
        <v>21</v>
      </c>
      <c r="B23" s="6" t="str">
        <f>HYPERLINK("#'14 - BRC Pct Resolution'!A1","Percent Resolution for Concluded BRCs by Assistance Type and Calendar Year")</f>
        <v>Percent Resolution for Concluded BRCs by Assistance Type and Calendar Year</v>
      </c>
    </row>
    <row r="24" spans="1:2" x14ac:dyDescent="0.45">
      <c r="A24" s="5" t="s">
        <v>22</v>
      </c>
      <c r="B24" s="6" t="str">
        <f>HYPERLINK("#'15 - BRC Top 10 Issues'!A1","Top 10 Issues for Benefit Review Conferences Concluded")</f>
        <v>Top 10 Issues for Benefit Review Conferences Concluded</v>
      </c>
    </row>
    <row r="25" spans="1:2" x14ac:dyDescent="0.45">
      <c r="A25" s="5" t="s">
        <v>23</v>
      </c>
      <c r="B25" s="6" t="str">
        <f>HYPERLINK("#'16 - CCH by Sessions'!A1","Contested Case Hearings Concluded by Number of Sessions and Calendar Year")</f>
        <v>Contested Case Hearings Concluded by Number of Sessions and Calendar Year</v>
      </c>
    </row>
    <row r="26" spans="1:2" x14ac:dyDescent="0.45">
      <c r="A26" s="5" t="s">
        <v>24</v>
      </c>
      <c r="B26" s="6" t="str">
        <f>HYPERLINK("#'17 - CCH by Resolution'!A1","Contested Case Hearings Concluded by Resolution and Calendar Year")</f>
        <v>Contested Case Hearings Concluded by Resolution and Calendar Year</v>
      </c>
    </row>
    <row r="27" spans="1:2" x14ac:dyDescent="0.45">
      <c r="A27" s="5" t="s">
        <v>25</v>
      </c>
      <c r="B27" s="6" t="str">
        <f>HYPERLINK("#'18 - CCH by Assistance'!A1","Contested Case Hearings Concluded by Assistance Type and Calendar Year")</f>
        <v>Contested Case Hearings Concluded by Assistance Type and Calendar Year</v>
      </c>
    </row>
    <row r="28" spans="1:2" x14ac:dyDescent="0.45">
      <c r="A28" s="5" t="s">
        <v>26</v>
      </c>
      <c r="B28" s="6" t="str">
        <f>HYPERLINK("#'19 - CCH Pct Resolution'!A1","Percent Resolution for Concluded CCHs by Assistance Type and Calendar Year")</f>
        <v>Percent Resolution for Concluded CCHs by Assistance Type and Calendar Year</v>
      </c>
    </row>
    <row r="29" spans="1:2" x14ac:dyDescent="0.45">
      <c r="A29" s="5" t="s">
        <v>27</v>
      </c>
      <c r="B29" s="6" t="str">
        <f>HYPERLINK("#'20 - CCH Top 10 Issues'!A1","Top 10 Issues for Contested Case Hearings Concluded")</f>
        <v>Top 10 Issues for Contested Case Hearings Concluded</v>
      </c>
    </row>
    <row r="30" spans="1:2" x14ac:dyDescent="0.45">
      <c r="A30" s="5" t="s">
        <v>28</v>
      </c>
      <c r="B30" s="6" t="str">
        <f>HYPERLINK("#'21 - DD Number and Pct'!A1","Number and Percent of Reportable Claims with a Designated Doctor Appointment")</f>
        <v>Number and Percent of Reportable Claims with a Designated Doctor Appointment</v>
      </c>
    </row>
    <row r="31" spans="1:2" x14ac:dyDescent="0.45">
      <c r="A31" s="5" t="s">
        <v>29</v>
      </c>
      <c r="B31" s="6" t="str">
        <f>HYPERLINK("#'22 - DD Issue by CY'!A1","Number of Designated Doctor Appointments by Issue and Calendar Year")</f>
        <v>Number of Designated Doctor Appointments by Issue and Calendar Year</v>
      </c>
    </row>
    <row r="32" spans="1:2" ht="13.95" customHeight="1" x14ac:dyDescent="0.45">
      <c r="A32" s="3"/>
    </row>
    <row r="33" spans="1:2" s="2" customFormat="1" ht="18" customHeight="1" x14ac:dyDescent="0.3">
      <c r="A33" s="2" t="s">
        <v>30</v>
      </c>
    </row>
    <row r="34" spans="1:2" ht="13.95" customHeight="1" x14ac:dyDescent="0.45">
      <c r="A34" s="3"/>
    </row>
    <row r="35" spans="1:2" x14ac:dyDescent="0.45">
      <c r="A35" s="4" t="s">
        <v>31</v>
      </c>
      <c r="B35" s="4" t="s">
        <v>32</v>
      </c>
    </row>
    <row r="36" spans="1:2" x14ac:dyDescent="0.45">
      <c r="A36" s="5" t="s">
        <v>33</v>
      </c>
      <c r="B36" s="7" t="s">
        <v>34</v>
      </c>
    </row>
    <row r="37" spans="1:2" x14ac:dyDescent="0.45">
      <c r="A37" s="5" t="s">
        <v>35</v>
      </c>
      <c r="B37" s="7" t="s">
        <v>36</v>
      </c>
    </row>
    <row r="38" spans="1:2" x14ac:dyDescent="0.45">
      <c r="A38" s="5" t="s">
        <v>37</v>
      </c>
      <c r="B38" s="7" t="s">
        <v>38</v>
      </c>
    </row>
    <row r="39" spans="1:2" x14ac:dyDescent="0.45">
      <c r="A39" s="5" t="s">
        <v>39</v>
      </c>
      <c r="B39" s="7" t="s">
        <v>40</v>
      </c>
    </row>
    <row r="40" spans="1:2" x14ac:dyDescent="0.45">
      <c r="A40" s="5" t="s">
        <v>41</v>
      </c>
      <c r="B40" s="7" t="s">
        <v>42</v>
      </c>
    </row>
    <row r="41" spans="1:2" x14ac:dyDescent="0.45">
      <c r="A41" s="5" t="s">
        <v>43</v>
      </c>
      <c r="B41" s="7" t="s">
        <v>44</v>
      </c>
    </row>
    <row r="42" spans="1:2" x14ac:dyDescent="0.45">
      <c r="A42" s="5" t="s">
        <v>45</v>
      </c>
      <c r="B42" s="7" t="s">
        <v>46</v>
      </c>
    </row>
    <row r="43" spans="1:2" x14ac:dyDescent="0.45">
      <c r="A43" s="5" t="s">
        <v>47</v>
      </c>
      <c r="B43" s="7" t="s">
        <v>48</v>
      </c>
    </row>
    <row r="44" spans="1:2" x14ac:dyDescent="0.45">
      <c r="A44" s="5" t="s">
        <v>49</v>
      </c>
      <c r="B44" s="7" t="s">
        <v>50</v>
      </c>
    </row>
    <row r="45" spans="1:2" ht="13.95" customHeight="1" x14ac:dyDescent="0.45">
      <c r="A45" s="3"/>
    </row>
  </sheetData>
  <pageMargins left="0.08" right="0.08" top="1" bottom="1" header="0.5" footer="0.5"/>
  <pageSetup orientation="portrait" horizontalDpi="300" verticalDpi="300"/>
  <headerFooter>
    <oddFooter>Source: Texas Department of Insurance, Division of Workers' Compensation_x000D_ _x000D_Each appointment can have multiple issues._x000D_Excludes appointments with exam locations outside of Texas.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7C24A-34E5-4A07-9DB1-AC7510584FA9}">
  <dimension ref="A1:F20"/>
  <sheetViews>
    <sheetView workbookViewId="0"/>
  </sheetViews>
  <sheetFormatPr defaultColWidth="8.81640625" defaultRowHeight="19.2" x14ac:dyDescent="0.45"/>
  <cols>
    <col min="1" max="1" width="22.81640625" style="1" bestFit="1" customWidth="1"/>
    <col min="2" max="6" width="13.6328125" style="1" bestFit="1" customWidth="1"/>
    <col min="7" max="16384" width="8.81640625" style="1"/>
  </cols>
  <sheetData>
    <row r="1" spans="1:6" s="2" customFormat="1" ht="18" customHeight="1" x14ac:dyDescent="0.3">
      <c r="A1" s="2" t="s">
        <v>0</v>
      </c>
    </row>
    <row r="2" spans="1:6" s="2" customFormat="1" ht="18" customHeight="1" x14ac:dyDescent="0.3">
      <c r="A2" s="2" t="s">
        <v>1</v>
      </c>
    </row>
    <row r="3" spans="1:6" ht="18" customHeight="1" x14ac:dyDescent="0.45">
      <c r="A3" s="18" t="s">
        <v>2</v>
      </c>
      <c r="B3" s="18"/>
      <c r="C3" s="18"/>
      <c r="D3" s="18"/>
      <c r="E3" s="18"/>
      <c r="F3" s="18"/>
    </row>
    <row r="4" spans="1:6" s="2" customFormat="1" ht="18" customHeight="1" x14ac:dyDescent="0.3">
      <c r="A4" s="2" t="s">
        <v>249</v>
      </c>
    </row>
    <row r="5" spans="1:6" ht="18" customHeight="1" x14ac:dyDescent="0.45">
      <c r="A5" s="18" t="s">
        <v>2</v>
      </c>
      <c r="B5" s="18"/>
      <c r="C5" s="18"/>
      <c r="D5" s="18"/>
      <c r="E5" s="18"/>
      <c r="F5" s="18"/>
    </row>
    <row r="6" spans="1:6" s="2" customFormat="1" ht="18" customHeight="1" x14ac:dyDescent="0.3">
      <c r="A6" s="2" t="s">
        <v>5</v>
      </c>
    </row>
    <row r="7" spans="1:6" ht="13.95" customHeight="1" x14ac:dyDescent="0.45">
      <c r="A7" s="3"/>
    </row>
    <row r="8" spans="1:6" x14ac:dyDescent="0.45">
      <c r="A8" s="8" t="s">
        <v>2</v>
      </c>
      <c r="B8" s="8">
        <v>2021</v>
      </c>
      <c r="C8" s="8">
        <v>2022</v>
      </c>
      <c r="D8" s="8">
        <v>2023</v>
      </c>
      <c r="E8" s="8">
        <v>2024</v>
      </c>
      <c r="F8" s="8">
        <v>2025</v>
      </c>
    </row>
    <row r="9" spans="1:6" x14ac:dyDescent="0.45">
      <c r="A9" s="4" t="s">
        <v>242</v>
      </c>
      <c r="B9" s="9">
        <v>21</v>
      </c>
      <c r="C9" s="9">
        <v>32</v>
      </c>
      <c r="D9" s="9">
        <v>21</v>
      </c>
      <c r="E9" s="9">
        <v>24</v>
      </c>
      <c r="F9" s="9">
        <v>24</v>
      </c>
    </row>
    <row r="10" spans="1:6" x14ac:dyDescent="0.45">
      <c r="A10" s="4" t="s">
        <v>243</v>
      </c>
      <c r="B10" s="11">
        <v>81090.710000000006</v>
      </c>
      <c r="C10" s="11">
        <v>176659.84</v>
      </c>
      <c r="D10" s="11">
        <v>111595.09</v>
      </c>
      <c r="E10" s="11">
        <v>167574.20000000001</v>
      </c>
      <c r="F10" s="11">
        <v>60405.37</v>
      </c>
    </row>
    <row r="11" spans="1:6" ht="13.95" customHeight="1" x14ac:dyDescent="0.45">
      <c r="A11" s="3"/>
    </row>
    <row r="12" spans="1:6" s="10" customFormat="1" ht="13.95" customHeight="1" x14ac:dyDescent="0.25">
      <c r="A12" s="10" t="s">
        <v>52</v>
      </c>
    </row>
    <row r="13" spans="1:6" ht="13.95" customHeight="1" x14ac:dyDescent="0.45">
      <c r="A13" s="19" t="s">
        <v>2</v>
      </c>
      <c r="B13" s="19"/>
      <c r="C13" s="19"/>
      <c r="D13" s="19"/>
      <c r="E13" s="19"/>
      <c r="F13" s="19"/>
    </row>
    <row r="14" spans="1:6" s="10" customFormat="1" ht="13.95" customHeight="1" x14ac:dyDescent="0.25">
      <c r="A14" s="10" t="s">
        <v>244</v>
      </c>
    </row>
    <row r="15" spans="1:6" s="10" customFormat="1" ht="13.95" customHeight="1" x14ac:dyDescent="0.25">
      <c r="A15" s="10" t="s">
        <v>245</v>
      </c>
    </row>
    <row r="16" spans="1:6" s="10" customFormat="1" ht="13.95" customHeight="1" x14ac:dyDescent="0.25">
      <c r="A16" s="10" t="s">
        <v>246</v>
      </c>
    </row>
    <row r="17" spans="1:1" s="10" customFormat="1" ht="13.95" customHeight="1" x14ac:dyDescent="0.25">
      <c r="A17" s="10" t="s">
        <v>247</v>
      </c>
    </row>
    <row r="18" spans="1:1" s="10" customFormat="1" ht="13.95" customHeight="1" x14ac:dyDescent="0.25">
      <c r="A18" s="10" t="s">
        <v>56</v>
      </c>
    </row>
    <row r="19" spans="1:1" s="10" customFormat="1" ht="13.95" customHeight="1" x14ac:dyDescent="0.25">
      <c r="A19" s="10" t="s">
        <v>57</v>
      </c>
    </row>
    <row r="20" spans="1:1" ht="13.95" customHeight="1" x14ac:dyDescent="0.45">
      <c r="A20" s="3"/>
    </row>
  </sheetData>
  <mergeCells count="3">
    <mergeCell ref="A3:F3"/>
    <mergeCell ref="A5:F5"/>
    <mergeCell ref="A13:F13"/>
  </mergeCells>
  <hyperlinks>
    <hyperlink ref="A1" location="'Table of Contents'!A1" display="'Table of Contents'!A1" xr:uid="{716C5EE7-5D63-4051-A72C-B22DE327EE97}"/>
  </hyperlinks>
  <pageMargins left="0.08" right="0.08" top="1" bottom="1" header="0.5" footer="0.5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6E23-FC77-4E2B-B95C-E750912A0240}">
  <dimension ref="A1:F20"/>
  <sheetViews>
    <sheetView workbookViewId="0"/>
  </sheetViews>
  <sheetFormatPr defaultColWidth="8.81640625" defaultRowHeight="19.2" x14ac:dyDescent="0.45"/>
  <cols>
    <col min="1" max="1" width="22.81640625" style="1" bestFit="1" customWidth="1"/>
    <col min="2" max="6" width="13.6328125" style="1" bestFit="1" customWidth="1"/>
    <col min="7" max="16384" width="8.81640625" style="1"/>
  </cols>
  <sheetData>
    <row r="1" spans="1:6" s="2" customFormat="1" ht="18" customHeight="1" x14ac:dyDescent="0.3">
      <c r="A1" s="2" t="s">
        <v>0</v>
      </c>
    </row>
    <row r="2" spans="1:6" s="2" customFormat="1" ht="18" customHeight="1" x14ac:dyDescent="0.3">
      <c r="A2" s="2" t="s">
        <v>1</v>
      </c>
    </row>
    <row r="3" spans="1:6" ht="18" customHeight="1" x14ac:dyDescent="0.45">
      <c r="A3" s="18" t="s">
        <v>2</v>
      </c>
      <c r="B3" s="18"/>
      <c r="C3" s="18"/>
      <c r="D3" s="18"/>
      <c r="E3" s="18"/>
      <c r="F3" s="18"/>
    </row>
    <row r="4" spans="1:6" s="2" customFormat="1" ht="18" customHeight="1" x14ac:dyDescent="0.3">
      <c r="A4" s="2" t="s">
        <v>250</v>
      </c>
    </row>
    <row r="5" spans="1:6" ht="18" customHeight="1" x14ac:dyDescent="0.45">
      <c r="A5" s="18" t="s">
        <v>2</v>
      </c>
      <c r="B5" s="18"/>
      <c r="C5" s="18"/>
      <c r="D5" s="18"/>
      <c r="E5" s="18"/>
      <c r="F5" s="18"/>
    </row>
    <row r="6" spans="1:6" s="2" customFormat="1" ht="18" customHeight="1" x14ac:dyDescent="0.3">
      <c r="A6" s="2" t="s">
        <v>5</v>
      </c>
    </row>
    <row r="7" spans="1:6" ht="13.95" customHeight="1" x14ac:dyDescent="0.45">
      <c r="A7" s="3"/>
    </row>
    <row r="8" spans="1:6" x14ac:dyDescent="0.45">
      <c r="A8" s="8" t="s">
        <v>2</v>
      </c>
      <c r="B8" s="8">
        <v>2021</v>
      </c>
      <c r="C8" s="8">
        <v>2022</v>
      </c>
      <c r="D8" s="8">
        <v>2023</v>
      </c>
      <c r="E8" s="8">
        <v>2024</v>
      </c>
      <c r="F8" s="8">
        <v>2025</v>
      </c>
    </row>
    <row r="9" spans="1:6" x14ac:dyDescent="0.45">
      <c r="A9" s="4" t="s">
        <v>242</v>
      </c>
      <c r="B9" s="9">
        <v>2809</v>
      </c>
      <c r="C9" s="9">
        <v>2596</v>
      </c>
      <c r="D9" s="9">
        <v>2460</v>
      </c>
      <c r="E9" s="9">
        <v>2435</v>
      </c>
      <c r="F9" s="9">
        <v>2341</v>
      </c>
    </row>
    <row r="10" spans="1:6" x14ac:dyDescent="0.45">
      <c r="A10" s="4" t="s">
        <v>243</v>
      </c>
      <c r="B10" s="11">
        <v>2981192.48</v>
      </c>
      <c r="C10" s="11">
        <v>3469960.17</v>
      </c>
      <c r="D10" s="11">
        <v>1960928.02</v>
      </c>
      <c r="E10" s="11">
        <v>1988109.35</v>
      </c>
      <c r="F10" s="11">
        <v>1235372.3400000001</v>
      </c>
    </row>
    <row r="11" spans="1:6" ht="13.95" customHeight="1" x14ac:dyDescent="0.45">
      <c r="A11" s="3"/>
    </row>
    <row r="12" spans="1:6" s="10" customFormat="1" ht="13.95" customHeight="1" x14ac:dyDescent="0.25">
      <c r="A12" s="10" t="s">
        <v>52</v>
      </c>
    </row>
    <row r="13" spans="1:6" ht="13.95" customHeight="1" x14ac:dyDescent="0.45">
      <c r="A13" s="19" t="s">
        <v>2</v>
      </c>
      <c r="B13" s="19"/>
      <c r="C13" s="19"/>
      <c r="D13" s="19"/>
      <c r="E13" s="19"/>
      <c r="F13" s="19"/>
    </row>
    <row r="14" spans="1:6" s="10" customFormat="1" ht="13.95" customHeight="1" x14ac:dyDescent="0.25">
      <c r="A14" s="10" t="s">
        <v>244</v>
      </c>
    </row>
    <row r="15" spans="1:6" s="10" customFormat="1" ht="13.95" customHeight="1" x14ac:dyDescent="0.25">
      <c r="A15" s="10" t="s">
        <v>245</v>
      </c>
    </row>
    <row r="16" spans="1:6" s="10" customFormat="1" ht="13.95" customHeight="1" x14ac:dyDescent="0.25">
      <c r="A16" s="10" t="s">
        <v>246</v>
      </c>
    </row>
    <row r="17" spans="1:1" s="10" customFormat="1" ht="13.95" customHeight="1" x14ac:dyDescent="0.25">
      <c r="A17" s="10" t="s">
        <v>247</v>
      </c>
    </row>
    <row r="18" spans="1:1" s="10" customFormat="1" ht="13.95" customHeight="1" x14ac:dyDescent="0.25">
      <c r="A18" s="10" t="s">
        <v>56</v>
      </c>
    </row>
    <row r="19" spans="1:1" s="10" customFormat="1" ht="13.95" customHeight="1" x14ac:dyDescent="0.25">
      <c r="A19" s="10" t="s">
        <v>57</v>
      </c>
    </row>
    <row r="20" spans="1:1" ht="13.95" customHeight="1" x14ac:dyDescent="0.45">
      <c r="A20" s="3"/>
    </row>
  </sheetData>
  <mergeCells count="3">
    <mergeCell ref="A3:F3"/>
    <mergeCell ref="A5:F5"/>
    <mergeCell ref="A13:F13"/>
  </mergeCells>
  <hyperlinks>
    <hyperlink ref="A1" location="'Table of Contents'!A1" display="'Table of Contents'!A1" xr:uid="{897824EC-B88D-41B7-8116-049EB380C608}"/>
  </hyperlinks>
  <pageMargins left="0.08" right="0.08" top="1" bottom="1" header="0.5" footer="0.5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0AC97-16A1-4D93-8FA7-50CB0EC36E37}">
  <dimension ref="A1:D25"/>
  <sheetViews>
    <sheetView workbookViewId="0"/>
  </sheetViews>
  <sheetFormatPr defaultColWidth="8.81640625" defaultRowHeight="19.2" x14ac:dyDescent="0.45"/>
  <cols>
    <col min="1" max="1" width="20.453125" style="1" bestFit="1" customWidth="1"/>
    <col min="2" max="4" width="13.6328125" style="1" bestFit="1" customWidth="1"/>
    <col min="5" max="16384" width="8.81640625" style="1"/>
  </cols>
  <sheetData>
    <row r="1" spans="1:4" s="2" customFormat="1" ht="18" customHeight="1" x14ac:dyDescent="0.3">
      <c r="A1" s="2" t="s">
        <v>0</v>
      </c>
    </row>
    <row r="2" spans="1:4" s="2" customFormat="1" ht="18" customHeight="1" x14ac:dyDescent="0.3">
      <c r="A2" s="2" t="s">
        <v>1</v>
      </c>
    </row>
    <row r="3" spans="1:4" ht="18" customHeight="1" x14ac:dyDescent="0.45">
      <c r="A3" s="18" t="s">
        <v>2</v>
      </c>
      <c r="B3" s="18"/>
      <c r="C3" s="18"/>
      <c r="D3" s="18"/>
    </row>
    <row r="4" spans="1:4" s="2" customFormat="1" ht="18" customHeight="1" x14ac:dyDescent="0.3">
      <c r="A4" s="2" t="s">
        <v>251</v>
      </c>
    </row>
    <row r="5" spans="1:4" s="2" customFormat="1" ht="18" customHeight="1" x14ac:dyDescent="0.3">
      <c r="A5" s="2" t="s">
        <v>252</v>
      </c>
    </row>
    <row r="6" spans="1:4" ht="18" customHeight="1" x14ac:dyDescent="0.45">
      <c r="A6" s="18" t="s">
        <v>2</v>
      </c>
      <c r="B6" s="18"/>
      <c r="C6" s="18"/>
      <c r="D6" s="18"/>
    </row>
    <row r="7" spans="1:4" s="2" customFormat="1" ht="18" customHeight="1" x14ac:dyDescent="0.3">
      <c r="A7" s="2" t="s">
        <v>5</v>
      </c>
    </row>
    <row r="8" spans="1:4" ht="13.95" customHeight="1" x14ac:dyDescent="0.45">
      <c r="A8" s="3"/>
    </row>
    <row r="9" spans="1:4" ht="42" x14ac:dyDescent="0.45">
      <c r="A9" s="8" t="s">
        <v>253</v>
      </c>
      <c r="B9" s="8" t="s">
        <v>254</v>
      </c>
      <c r="C9" s="8" t="s">
        <v>255</v>
      </c>
      <c r="D9" s="8" t="s">
        <v>256</v>
      </c>
    </row>
    <row r="10" spans="1:4" x14ac:dyDescent="0.45">
      <c r="A10" s="4">
        <v>2021</v>
      </c>
      <c r="B10" s="9">
        <v>23165</v>
      </c>
      <c r="C10" s="9">
        <v>407</v>
      </c>
      <c r="D10" s="12">
        <v>0.02</v>
      </c>
    </row>
    <row r="11" spans="1:4" x14ac:dyDescent="0.45">
      <c r="A11" s="4">
        <v>2022</v>
      </c>
      <c r="B11" s="9">
        <v>24303</v>
      </c>
      <c r="C11" s="9">
        <v>304</v>
      </c>
      <c r="D11" s="12">
        <v>0.01</v>
      </c>
    </row>
    <row r="12" spans="1:4" x14ac:dyDescent="0.45">
      <c r="A12" s="4">
        <v>2023</v>
      </c>
      <c r="B12" s="9">
        <v>12224</v>
      </c>
      <c r="C12" s="9">
        <v>280</v>
      </c>
      <c r="D12" s="12">
        <v>0.02</v>
      </c>
    </row>
    <row r="13" spans="1:4" x14ac:dyDescent="0.45">
      <c r="A13" s="4">
        <v>2024</v>
      </c>
      <c r="B13" s="9">
        <v>9912</v>
      </c>
      <c r="C13" s="9">
        <v>282</v>
      </c>
      <c r="D13" s="12">
        <v>0.03</v>
      </c>
    </row>
    <row r="14" spans="1:4" x14ac:dyDescent="0.45">
      <c r="A14" s="4">
        <v>2025</v>
      </c>
      <c r="B14" s="9">
        <v>9795</v>
      </c>
      <c r="C14" s="9">
        <v>175</v>
      </c>
      <c r="D14" s="12">
        <v>0.02</v>
      </c>
    </row>
    <row r="15" spans="1:4" ht="13.95" customHeight="1" x14ac:dyDescent="0.45">
      <c r="A15" s="3"/>
    </row>
    <row r="16" spans="1:4" s="10" customFormat="1" ht="13.95" customHeight="1" x14ac:dyDescent="0.25">
      <c r="A16" s="10" t="s">
        <v>52</v>
      </c>
    </row>
    <row r="17" spans="1:4" ht="13.95" customHeight="1" x14ac:dyDescent="0.45">
      <c r="A17" s="19" t="s">
        <v>2</v>
      </c>
      <c r="B17" s="19"/>
      <c r="C17" s="19"/>
      <c r="D17" s="19"/>
    </row>
    <row r="18" spans="1:4" s="10" customFormat="1" ht="13.95" customHeight="1" x14ac:dyDescent="0.25">
      <c r="A18" s="10" t="s">
        <v>257</v>
      </c>
    </row>
    <row r="19" spans="1:4" s="10" customFormat="1" ht="13.95" customHeight="1" x14ac:dyDescent="0.25">
      <c r="A19" s="10" t="s">
        <v>258</v>
      </c>
    </row>
    <row r="20" spans="1:4" s="10" customFormat="1" ht="13.95" customHeight="1" x14ac:dyDescent="0.25">
      <c r="A20" s="10" t="s">
        <v>259</v>
      </c>
    </row>
    <row r="21" spans="1:4" s="10" customFormat="1" ht="13.95" customHeight="1" x14ac:dyDescent="0.25">
      <c r="A21" s="10" t="s">
        <v>260</v>
      </c>
    </row>
    <row r="22" spans="1:4" s="10" customFormat="1" ht="13.95" customHeight="1" x14ac:dyDescent="0.25">
      <c r="A22" s="10" t="s">
        <v>261</v>
      </c>
    </row>
    <row r="23" spans="1:4" s="10" customFormat="1" ht="13.95" customHeight="1" x14ac:dyDescent="0.25">
      <c r="A23" s="10" t="s">
        <v>56</v>
      </c>
    </row>
    <row r="24" spans="1:4" s="10" customFormat="1" ht="13.95" customHeight="1" x14ac:dyDescent="0.25">
      <c r="A24" s="10" t="s">
        <v>57</v>
      </c>
    </row>
    <row r="25" spans="1:4" ht="13.95" customHeight="1" x14ac:dyDescent="0.45">
      <c r="A25" s="3"/>
    </row>
  </sheetData>
  <mergeCells count="3">
    <mergeCell ref="A3:D3"/>
    <mergeCell ref="A6:D6"/>
    <mergeCell ref="A17:D17"/>
  </mergeCells>
  <hyperlinks>
    <hyperlink ref="A1" location="'Table of Contents'!A1" display="'Table of Contents'!A1" xr:uid="{0B127EAA-4B76-43BC-94F3-2EAF404EC8C6}"/>
  </hyperlinks>
  <pageMargins left="0.08" right="0.08" top="1" bottom="1" header="0.5" footer="0.5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BC47-B41E-49A3-9DE7-0DFED046AA48}">
  <dimension ref="A1:K21"/>
  <sheetViews>
    <sheetView workbookViewId="0"/>
  </sheetViews>
  <sheetFormatPr defaultColWidth="8.81640625" defaultRowHeight="19.2" x14ac:dyDescent="0.45"/>
  <cols>
    <col min="1" max="1" width="18.1796875" style="1" bestFit="1" customWidth="1"/>
    <col min="2" max="6" width="13.6328125" style="1" bestFit="1" customWidth="1"/>
    <col min="7" max="7" width="18.1796875" style="1" bestFit="1" customWidth="1"/>
    <col min="8" max="11" width="13.6328125" style="1" bestFit="1" customWidth="1"/>
    <col min="12" max="16384" width="8.81640625" style="1"/>
  </cols>
  <sheetData>
    <row r="1" spans="1:11" s="2" customFormat="1" ht="18" customHeight="1" x14ac:dyDescent="0.3">
      <c r="A1" s="2" t="s">
        <v>0</v>
      </c>
    </row>
    <row r="2" spans="1:11" s="2" customFormat="1" ht="18" customHeight="1" x14ac:dyDescent="0.3">
      <c r="A2" s="2" t="s">
        <v>1</v>
      </c>
    </row>
    <row r="3" spans="1:11" ht="18" customHeight="1" x14ac:dyDescent="0.4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s="2" customFormat="1" ht="18" customHeight="1" x14ac:dyDescent="0.3">
      <c r="A4" s="2" t="s">
        <v>262</v>
      </c>
    </row>
    <row r="5" spans="1:11" s="2" customFormat="1" ht="18" customHeight="1" x14ac:dyDescent="0.3">
      <c r="A5" s="2" t="s">
        <v>263</v>
      </c>
    </row>
    <row r="6" spans="1:11" ht="18" customHeight="1" x14ac:dyDescent="0.45">
      <c r="A6" s="18" t="s">
        <v>2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s="2" customFormat="1" ht="18" customHeight="1" x14ac:dyDescent="0.3">
      <c r="A7" s="2" t="s">
        <v>5</v>
      </c>
    </row>
    <row r="8" spans="1:11" ht="13.95" customHeight="1" x14ac:dyDescent="0.45">
      <c r="A8" s="3"/>
    </row>
    <row r="9" spans="1:11" x14ac:dyDescent="0.45">
      <c r="A9" s="8" t="s">
        <v>264</v>
      </c>
      <c r="B9" s="20">
        <v>2021</v>
      </c>
      <c r="C9" s="21"/>
      <c r="D9" s="20">
        <v>2022</v>
      </c>
      <c r="E9" s="21"/>
      <c r="F9" s="20">
        <v>2023</v>
      </c>
      <c r="G9" s="21"/>
      <c r="H9" s="20">
        <v>2024</v>
      </c>
      <c r="I9" s="21"/>
      <c r="J9" s="20">
        <v>2025</v>
      </c>
      <c r="K9" s="21"/>
    </row>
    <row r="10" spans="1:11" x14ac:dyDescent="0.45">
      <c r="A10" s="4" t="s">
        <v>265</v>
      </c>
      <c r="B10" s="13">
        <v>4</v>
      </c>
      <c r="C10" s="12">
        <v>0.13</v>
      </c>
      <c r="D10" s="13">
        <v>40</v>
      </c>
      <c r="E10" s="12">
        <v>0.18</v>
      </c>
      <c r="F10" s="13">
        <v>71</v>
      </c>
      <c r="G10" s="12">
        <v>0.25</v>
      </c>
      <c r="H10" s="13">
        <v>77</v>
      </c>
      <c r="I10" s="12">
        <v>0.22</v>
      </c>
      <c r="J10" s="13">
        <v>77</v>
      </c>
      <c r="K10" s="12">
        <v>0.19</v>
      </c>
    </row>
    <row r="11" spans="1:11" x14ac:dyDescent="0.45">
      <c r="A11" s="4" t="s">
        <v>266</v>
      </c>
      <c r="B11" s="13">
        <v>21</v>
      </c>
      <c r="C11" s="12">
        <v>0.7</v>
      </c>
      <c r="D11" s="13">
        <v>145</v>
      </c>
      <c r="E11" s="12">
        <v>0.66</v>
      </c>
      <c r="F11" s="13">
        <v>176</v>
      </c>
      <c r="G11" s="12">
        <v>0.63</v>
      </c>
      <c r="H11" s="13">
        <v>229</v>
      </c>
      <c r="I11" s="12">
        <v>0.65</v>
      </c>
      <c r="J11" s="13">
        <v>259</v>
      </c>
      <c r="K11" s="12">
        <v>0.63</v>
      </c>
    </row>
    <row r="12" spans="1:11" x14ac:dyDescent="0.45">
      <c r="A12" s="4" t="s">
        <v>267</v>
      </c>
      <c r="B12" s="13">
        <v>5</v>
      </c>
      <c r="C12" s="12">
        <v>0.17</v>
      </c>
      <c r="D12" s="13">
        <v>36</v>
      </c>
      <c r="E12" s="12">
        <v>0.16</v>
      </c>
      <c r="F12" s="13">
        <v>33</v>
      </c>
      <c r="G12" s="12">
        <v>0.12</v>
      </c>
      <c r="H12" s="13">
        <v>49</v>
      </c>
      <c r="I12" s="12">
        <v>0.14000000000000001</v>
      </c>
      <c r="J12" s="13">
        <v>76</v>
      </c>
      <c r="K12" s="12">
        <v>0.18</v>
      </c>
    </row>
    <row r="13" spans="1:11" x14ac:dyDescent="0.45">
      <c r="A13" s="4" t="s">
        <v>161</v>
      </c>
      <c r="B13" s="14">
        <v>30</v>
      </c>
      <c r="C13" s="15">
        <v>1</v>
      </c>
      <c r="D13" s="14">
        <v>221</v>
      </c>
      <c r="E13" s="15">
        <v>1</v>
      </c>
      <c r="F13" s="14">
        <v>280</v>
      </c>
      <c r="G13" s="15">
        <v>1</v>
      </c>
      <c r="H13" s="14">
        <v>355</v>
      </c>
      <c r="I13" s="15">
        <v>1</v>
      </c>
      <c r="J13" s="14">
        <v>412</v>
      </c>
      <c r="K13" s="15">
        <v>1</v>
      </c>
    </row>
    <row r="14" spans="1:11" ht="13.95" customHeight="1" x14ac:dyDescent="0.45">
      <c r="A14" s="3"/>
    </row>
    <row r="15" spans="1:11" s="10" customFormat="1" ht="13.95" customHeight="1" x14ac:dyDescent="0.25">
      <c r="A15" s="10" t="s">
        <v>52</v>
      </c>
    </row>
    <row r="16" spans="1:11" ht="13.95" customHeight="1" x14ac:dyDescent="0.45">
      <c r="A16" s="19" t="s">
        <v>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" s="10" customFormat="1" ht="13.95" customHeight="1" x14ac:dyDescent="0.25">
      <c r="A17" s="10" t="s">
        <v>257</v>
      </c>
    </row>
    <row r="18" spans="1:1" s="10" customFormat="1" ht="13.95" customHeight="1" x14ac:dyDescent="0.25">
      <c r="A18" s="10" t="s">
        <v>268</v>
      </c>
    </row>
    <row r="19" spans="1:1" s="10" customFormat="1" ht="13.95" customHeight="1" x14ac:dyDescent="0.25">
      <c r="A19" s="10" t="s">
        <v>269</v>
      </c>
    </row>
    <row r="20" spans="1:1" s="10" customFormat="1" ht="13.95" customHeight="1" x14ac:dyDescent="0.25">
      <c r="A20" s="10" t="s">
        <v>270</v>
      </c>
    </row>
    <row r="21" spans="1:1" ht="13.95" customHeight="1" x14ac:dyDescent="0.45">
      <c r="A21" s="3"/>
    </row>
  </sheetData>
  <mergeCells count="8">
    <mergeCell ref="A16:K16"/>
    <mergeCell ref="A3:K3"/>
    <mergeCell ref="A6:K6"/>
    <mergeCell ref="B9:C9"/>
    <mergeCell ref="D9:E9"/>
    <mergeCell ref="F9:G9"/>
    <mergeCell ref="H9:I9"/>
    <mergeCell ref="J9:K9"/>
  </mergeCells>
  <hyperlinks>
    <hyperlink ref="A1" location="'Table of Contents'!A1" display="'Table of Contents'!A1" xr:uid="{45B5991C-654D-4448-8779-E96D2C9CBD61}"/>
  </hyperlinks>
  <pageMargins left="0.08" right="0.08" top="1" bottom="1" header="0.5" footer="0.5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6E19-4686-4289-A4DC-49E59FC2117E}">
  <dimension ref="A1:K19"/>
  <sheetViews>
    <sheetView workbookViewId="0"/>
  </sheetViews>
  <sheetFormatPr defaultColWidth="8.81640625" defaultRowHeight="19.2" x14ac:dyDescent="0.45"/>
  <cols>
    <col min="1" max="1" width="18.1796875" style="1" bestFit="1" customWidth="1"/>
    <col min="2" max="6" width="13.6328125" style="1" bestFit="1" customWidth="1"/>
    <col min="7" max="7" width="18.1796875" style="1" bestFit="1" customWidth="1"/>
    <col min="8" max="11" width="13.6328125" style="1" bestFit="1" customWidth="1"/>
    <col min="12" max="16384" width="8.81640625" style="1"/>
  </cols>
  <sheetData>
    <row r="1" spans="1:11" s="2" customFormat="1" ht="18" customHeight="1" x14ac:dyDescent="0.3">
      <c r="A1" s="2" t="s">
        <v>0</v>
      </c>
    </row>
    <row r="2" spans="1:11" s="2" customFormat="1" ht="18" customHeight="1" x14ac:dyDescent="0.3">
      <c r="A2" s="2" t="s">
        <v>1</v>
      </c>
    </row>
    <row r="3" spans="1:11" ht="18" customHeight="1" x14ac:dyDescent="0.4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s="2" customFormat="1" ht="18" customHeight="1" x14ac:dyDescent="0.3">
      <c r="A4" s="2" t="s">
        <v>271</v>
      </c>
    </row>
    <row r="5" spans="1:11" s="2" customFormat="1" ht="18" customHeight="1" x14ac:dyDescent="0.3">
      <c r="A5" s="2" t="s">
        <v>272</v>
      </c>
    </row>
    <row r="6" spans="1:11" ht="18" customHeight="1" x14ac:dyDescent="0.45">
      <c r="A6" s="18" t="s">
        <v>2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s="2" customFormat="1" ht="18" customHeight="1" x14ac:dyDescent="0.3">
      <c r="A7" s="2" t="s">
        <v>5</v>
      </c>
    </row>
    <row r="8" spans="1:11" ht="13.95" customHeight="1" x14ac:dyDescent="0.45">
      <c r="A8" s="3"/>
    </row>
    <row r="9" spans="1:11" x14ac:dyDescent="0.45">
      <c r="A9" s="8" t="s">
        <v>273</v>
      </c>
      <c r="B9" s="20">
        <v>2021</v>
      </c>
      <c r="C9" s="21"/>
      <c r="D9" s="20">
        <v>2022</v>
      </c>
      <c r="E9" s="21"/>
      <c r="F9" s="20">
        <v>2023</v>
      </c>
      <c r="G9" s="21"/>
      <c r="H9" s="20">
        <v>2024</v>
      </c>
      <c r="I9" s="21"/>
      <c r="J9" s="20">
        <v>2025</v>
      </c>
      <c r="K9" s="21"/>
    </row>
    <row r="10" spans="1:11" x14ac:dyDescent="0.45">
      <c r="A10" s="4" t="s">
        <v>274</v>
      </c>
      <c r="B10" s="13">
        <v>9</v>
      </c>
      <c r="C10" s="12">
        <v>0.3</v>
      </c>
      <c r="D10" s="13">
        <v>61</v>
      </c>
      <c r="E10" s="12">
        <v>0.28000000000000003</v>
      </c>
      <c r="F10" s="13">
        <v>72</v>
      </c>
      <c r="G10" s="12">
        <v>0.26</v>
      </c>
      <c r="H10" s="13">
        <v>86</v>
      </c>
      <c r="I10" s="12">
        <v>0.24</v>
      </c>
      <c r="J10" s="13">
        <v>76</v>
      </c>
      <c r="K10" s="12">
        <v>0.18</v>
      </c>
    </row>
    <row r="11" spans="1:11" x14ac:dyDescent="0.45">
      <c r="A11" s="4" t="s">
        <v>275</v>
      </c>
      <c r="B11" s="13">
        <v>8</v>
      </c>
      <c r="C11" s="12">
        <v>0.27</v>
      </c>
      <c r="D11" s="13">
        <v>56</v>
      </c>
      <c r="E11" s="12">
        <v>0.25</v>
      </c>
      <c r="F11" s="13">
        <v>46</v>
      </c>
      <c r="G11" s="12">
        <v>0.16</v>
      </c>
      <c r="H11" s="13">
        <v>43</v>
      </c>
      <c r="I11" s="12">
        <v>0.12</v>
      </c>
      <c r="J11" s="13">
        <v>58</v>
      </c>
      <c r="K11" s="12">
        <v>0.14000000000000001</v>
      </c>
    </row>
    <row r="12" spans="1:11" x14ac:dyDescent="0.45">
      <c r="A12" s="4" t="s">
        <v>276</v>
      </c>
      <c r="B12" s="13">
        <v>13</v>
      </c>
      <c r="C12" s="12">
        <v>0.43</v>
      </c>
      <c r="D12" s="13">
        <v>104</v>
      </c>
      <c r="E12" s="12">
        <v>0.47</v>
      </c>
      <c r="F12" s="13">
        <v>162</v>
      </c>
      <c r="G12" s="12">
        <v>0.57999999999999996</v>
      </c>
      <c r="H12" s="13">
        <v>226</v>
      </c>
      <c r="I12" s="12">
        <v>0.64</v>
      </c>
      <c r="J12" s="13">
        <v>278</v>
      </c>
      <c r="K12" s="12">
        <v>0.67</v>
      </c>
    </row>
    <row r="13" spans="1:11" x14ac:dyDescent="0.45">
      <c r="A13" s="4" t="s">
        <v>161</v>
      </c>
      <c r="B13" s="14">
        <v>30</v>
      </c>
      <c r="C13" s="15">
        <v>1</v>
      </c>
      <c r="D13" s="14">
        <v>221</v>
      </c>
      <c r="E13" s="15">
        <v>1</v>
      </c>
      <c r="F13" s="14">
        <v>280</v>
      </c>
      <c r="G13" s="15">
        <v>1</v>
      </c>
      <c r="H13" s="14">
        <v>355</v>
      </c>
      <c r="I13" s="15">
        <v>1</v>
      </c>
      <c r="J13" s="14">
        <v>412</v>
      </c>
      <c r="K13" s="15">
        <v>1</v>
      </c>
    </row>
    <row r="14" spans="1:11" ht="13.95" customHeight="1" x14ac:dyDescent="0.45">
      <c r="A14" s="3"/>
    </row>
    <row r="15" spans="1:11" s="10" customFormat="1" ht="13.95" customHeight="1" x14ac:dyDescent="0.25">
      <c r="A15" s="10" t="s">
        <v>52</v>
      </c>
    </row>
    <row r="16" spans="1:11" ht="13.95" customHeight="1" x14ac:dyDescent="0.45">
      <c r="A16" s="19" t="s">
        <v>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" s="10" customFormat="1" ht="13.95" customHeight="1" x14ac:dyDescent="0.25">
      <c r="A17" s="10" t="s">
        <v>257</v>
      </c>
    </row>
    <row r="18" spans="1:1" s="10" customFormat="1" ht="13.95" customHeight="1" x14ac:dyDescent="0.25">
      <c r="A18" s="10" t="s">
        <v>277</v>
      </c>
    </row>
    <row r="19" spans="1:1" ht="13.95" customHeight="1" x14ac:dyDescent="0.45">
      <c r="A19" s="3"/>
    </row>
  </sheetData>
  <mergeCells count="8">
    <mergeCell ref="A16:K16"/>
    <mergeCell ref="A3:K3"/>
    <mergeCell ref="A6:K6"/>
    <mergeCell ref="B9:C9"/>
    <mergeCell ref="D9:E9"/>
    <mergeCell ref="F9:G9"/>
    <mergeCell ref="H9:I9"/>
    <mergeCell ref="J9:K9"/>
  </mergeCells>
  <hyperlinks>
    <hyperlink ref="A1" location="'Table of Contents'!A1" display="'Table of Contents'!A1" xr:uid="{7D117A3C-B826-410D-86FF-36D4D03A9028}"/>
  </hyperlinks>
  <pageMargins left="0.08" right="0.08" top="1" bottom="1" header="0.5" footer="0.5"/>
  <pageSetup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A862D-CC3C-4F2C-BB74-4C0897C415BD}">
  <dimension ref="A1:L30"/>
  <sheetViews>
    <sheetView workbookViewId="0"/>
  </sheetViews>
  <sheetFormatPr defaultColWidth="8.81640625" defaultRowHeight="19.2" x14ac:dyDescent="0.45"/>
  <cols>
    <col min="1" max="1" width="15.90625" style="1" bestFit="1" customWidth="1"/>
    <col min="2" max="12" width="13.6328125" style="1" bestFit="1" customWidth="1"/>
    <col min="13" max="16384" width="8.81640625" style="1"/>
  </cols>
  <sheetData>
    <row r="1" spans="1:12" s="2" customFormat="1" ht="18" customHeight="1" x14ac:dyDescent="0.3">
      <c r="A1" s="2" t="s">
        <v>0</v>
      </c>
    </row>
    <row r="2" spans="1:12" s="2" customFormat="1" ht="18" customHeight="1" x14ac:dyDescent="0.3">
      <c r="A2" s="2" t="s">
        <v>1</v>
      </c>
    </row>
    <row r="3" spans="1:12" ht="18" customHeight="1" x14ac:dyDescent="0.4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2" customFormat="1" ht="18" customHeight="1" x14ac:dyDescent="0.3">
      <c r="A4" s="2" t="s">
        <v>278</v>
      </c>
    </row>
    <row r="5" spans="1:12" s="2" customFormat="1" ht="18" customHeight="1" x14ac:dyDescent="0.3">
      <c r="A5" s="2" t="s">
        <v>272</v>
      </c>
    </row>
    <row r="6" spans="1:12" ht="18" customHeight="1" x14ac:dyDescent="0.45">
      <c r="A6" s="18" t="s">
        <v>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s="2" customFormat="1" ht="18" customHeight="1" x14ac:dyDescent="0.3">
      <c r="A7" s="2" t="s">
        <v>5</v>
      </c>
    </row>
    <row r="8" spans="1:12" ht="13.95" customHeight="1" x14ac:dyDescent="0.45">
      <c r="A8" s="3"/>
    </row>
    <row r="9" spans="1:12" x14ac:dyDescent="0.45">
      <c r="A9" s="20" t="s">
        <v>273</v>
      </c>
      <c r="B9" s="21"/>
      <c r="C9" s="20">
        <v>2021</v>
      </c>
      <c r="D9" s="21"/>
      <c r="E9" s="20">
        <v>2022</v>
      </c>
      <c r="F9" s="21"/>
      <c r="G9" s="20">
        <v>2023</v>
      </c>
      <c r="H9" s="21"/>
      <c r="I9" s="20">
        <v>2024</v>
      </c>
      <c r="J9" s="21"/>
      <c r="K9" s="20">
        <v>2025</v>
      </c>
      <c r="L9" s="21"/>
    </row>
    <row r="10" spans="1:12" x14ac:dyDescent="0.45">
      <c r="A10" s="22" t="s">
        <v>274</v>
      </c>
      <c r="B10" s="4" t="s">
        <v>265</v>
      </c>
      <c r="C10" s="13">
        <v>1</v>
      </c>
      <c r="D10" s="12">
        <v>0.11</v>
      </c>
      <c r="E10" s="13">
        <v>12</v>
      </c>
      <c r="F10" s="12">
        <v>0.2</v>
      </c>
      <c r="G10" s="13">
        <v>21</v>
      </c>
      <c r="H10" s="12">
        <v>0.28999999999999998</v>
      </c>
      <c r="I10" s="13">
        <v>19</v>
      </c>
      <c r="J10" s="12">
        <v>0.22</v>
      </c>
      <c r="K10" s="13">
        <v>19</v>
      </c>
      <c r="L10" s="12">
        <v>0.25</v>
      </c>
    </row>
    <row r="11" spans="1:12" x14ac:dyDescent="0.45">
      <c r="A11" s="23"/>
      <c r="B11" s="4" t="s">
        <v>266</v>
      </c>
      <c r="C11" s="13">
        <v>7</v>
      </c>
      <c r="D11" s="12">
        <v>0.78</v>
      </c>
      <c r="E11" s="13">
        <v>38</v>
      </c>
      <c r="F11" s="12">
        <v>0.62</v>
      </c>
      <c r="G11" s="13">
        <v>42</v>
      </c>
      <c r="H11" s="12">
        <v>0.57999999999999996</v>
      </c>
      <c r="I11" s="13">
        <v>57</v>
      </c>
      <c r="J11" s="12">
        <v>0.66</v>
      </c>
      <c r="K11" s="13">
        <v>44</v>
      </c>
      <c r="L11" s="12">
        <v>0.57999999999999996</v>
      </c>
    </row>
    <row r="12" spans="1:12" x14ac:dyDescent="0.45">
      <c r="A12" s="23"/>
      <c r="B12" s="4" t="s">
        <v>267</v>
      </c>
      <c r="C12" s="13">
        <v>1</v>
      </c>
      <c r="D12" s="12">
        <v>0.11</v>
      </c>
      <c r="E12" s="13">
        <v>11</v>
      </c>
      <c r="F12" s="12">
        <v>0.18</v>
      </c>
      <c r="G12" s="13">
        <v>9</v>
      </c>
      <c r="H12" s="12">
        <v>0.13</v>
      </c>
      <c r="I12" s="13">
        <v>10</v>
      </c>
      <c r="J12" s="12">
        <v>0.12</v>
      </c>
      <c r="K12" s="13">
        <v>13</v>
      </c>
      <c r="L12" s="12">
        <v>0.17</v>
      </c>
    </row>
    <row r="13" spans="1:12" x14ac:dyDescent="0.45">
      <c r="A13" s="24"/>
      <c r="B13" s="4" t="s">
        <v>279</v>
      </c>
      <c r="C13" s="16">
        <v>9</v>
      </c>
      <c r="D13" s="17">
        <v>1</v>
      </c>
      <c r="E13" s="16">
        <v>61</v>
      </c>
      <c r="F13" s="17">
        <v>1</v>
      </c>
      <c r="G13" s="16">
        <v>72</v>
      </c>
      <c r="H13" s="17">
        <v>1</v>
      </c>
      <c r="I13" s="16">
        <v>86</v>
      </c>
      <c r="J13" s="17">
        <v>1</v>
      </c>
      <c r="K13" s="16">
        <v>76</v>
      </c>
      <c r="L13" s="17">
        <v>1</v>
      </c>
    </row>
    <row r="14" spans="1:12" x14ac:dyDescent="0.45">
      <c r="A14" s="22" t="s">
        <v>275</v>
      </c>
      <c r="B14" s="4" t="s">
        <v>265</v>
      </c>
      <c r="C14" s="13">
        <v>1</v>
      </c>
      <c r="D14" s="12">
        <v>0.13</v>
      </c>
      <c r="E14" s="13">
        <v>12</v>
      </c>
      <c r="F14" s="12">
        <v>0.21</v>
      </c>
      <c r="G14" s="13">
        <v>12</v>
      </c>
      <c r="H14" s="12">
        <v>0.26</v>
      </c>
      <c r="I14" s="13">
        <v>13</v>
      </c>
      <c r="J14" s="12">
        <v>0.3</v>
      </c>
      <c r="K14" s="13">
        <v>14</v>
      </c>
      <c r="L14" s="12">
        <v>0.24</v>
      </c>
    </row>
    <row r="15" spans="1:12" x14ac:dyDescent="0.45">
      <c r="A15" s="23"/>
      <c r="B15" s="4" t="s">
        <v>266</v>
      </c>
      <c r="C15" s="13">
        <v>5</v>
      </c>
      <c r="D15" s="12">
        <v>0.63</v>
      </c>
      <c r="E15" s="13">
        <v>32</v>
      </c>
      <c r="F15" s="12">
        <v>0.56999999999999995</v>
      </c>
      <c r="G15" s="13">
        <v>29</v>
      </c>
      <c r="H15" s="12">
        <v>0.63</v>
      </c>
      <c r="I15" s="13">
        <v>22</v>
      </c>
      <c r="J15" s="12">
        <v>0.51</v>
      </c>
      <c r="K15" s="13">
        <v>26</v>
      </c>
      <c r="L15" s="12">
        <v>0.45</v>
      </c>
    </row>
    <row r="16" spans="1:12" x14ac:dyDescent="0.45">
      <c r="A16" s="23"/>
      <c r="B16" s="4" t="s">
        <v>267</v>
      </c>
      <c r="C16" s="13">
        <v>2</v>
      </c>
      <c r="D16" s="12">
        <v>0.25</v>
      </c>
      <c r="E16" s="13">
        <v>12</v>
      </c>
      <c r="F16" s="12">
        <v>0.21</v>
      </c>
      <c r="G16" s="13">
        <v>5</v>
      </c>
      <c r="H16" s="12">
        <v>0.11</v>
      </c>
      <c r="I16" s="13">
        <v>8</v>
      </c>
      <c r="J16" s="12">
        <v>0.19</v>
      </c>
      <c r="K16" s="13">
        <v>18</v>
      </c>
      <c r="L16" s="12">
        <v>0.31</v>
      </c>
    </row>
    <row r="17" spans="1:12" x14ac:dyDescent="0.45">
      <c r="A17" s="24"/>
      <c r="B17" s="4" t="s">
        <v>279</v>
      </c>
      <c r="C17" s="16">
        <v>8</v>
      </c>
      <c r="D17" s="17">
        <v>1</v>
      </c>
      <c r="E17" s="16">
        <v>56</v>
      </c>
      <c r="F17" s="17">
        <v>1</v>
      </c>
      <c r="G17" s="16">
        <v>46</v>
      </c>
      <c r="H17" s="17">
        <v>1</v>
      </c>
      <c r="I17" s="16">
        <v>43</v>
      </c>
      <c r="J17" s="17">
        <v>1</v>
      </c>
      <c r="K17" s="16">
        <v>58</v>
      </c>
      <c r="L17" s="17">
        <v>1</v>
      </c>
    </row>
    <row r="18" spans="1:12" x14ac:dyDescent="0.45">
      <c r="A18" s="22" t="s">
        <v>276</v>
      </c>
      <c r="B18" s="4" t="s">
        <v>265</v>
      </c>
      <c r="C18" s="13">
        <v>2</v>
      </c>
      <c r="D18" s="12">
        <v>0.15</v>
      </c>
      <c r="E18" s="13">
        <v>16</v>
      </c>
      <c r="F18" s="12">
        <v>0.15</v>
      </c>
      <c r="G18" s="13">
        <v>38</v>
      </c>
      <c r="H18" s="12">
        <v>0.23</v>
      </c>
      <c r="I18" s="13">
        <v>45</v>
      </c>
      <c r="J18" s="12">
        <v>0.2</v>
      </c>
      <c r="K18" s="13">
        <v>44</v>
      </c>
      <c r="L18" s="12">
        <v>0.16</v>
      </c>
    </row>
    <row r="19" spans="1:12" x14ac:dyDescent="0.45">
      <c r="A19" s="23"/>
      <c r="B19" s="4" t="s">
        <v>266</v>
      </c>
      <c r="C19" s="13">
        <v>9</v>
      </c>
      <c r="D19" s="12">
        <v>0.69</v>
      </c>
      <c r="E19" s="13">
        <v>75</v>
      </c>
      <c r="F19" s="12">
        <v>0.72</v>
      </c>
      <c r="G19" s="13">
        <v>105</v>
      </c>
      <c r="H19" s="12">
        <v>0.65</v>
      </c>
      <c r="I19" s="13">
        <v>150</v>
      </c>
      <c r="J19" s="12">
        <v>0.66</v>
      </c>
      <c r="K19" s="13">
        <v>189</v>
      </c>
      <c r="L19" s="12">
        <v>0.68</v>
      </c>
    </row>
    <row r="20" spans="1:12" x14ac:dyDescent="0.45">
      <c r="A20" s="23"/>
      <c r="B20" s="4" t="s">
        <v>267</v>
      </c>
      <c r="C20" s="13">
        <v>2</v>
      </c>
      <c r="D20" s="12">
        <v>0.15</v>
      </c>
      <c r="E20" s="13">
        <v>13</v>
      </c>
      <c r="F20" s="12">
        <v>0.13</v>
      </c>
      <c r="G20" s="13">
        <v>19</v>
      </c>
      <c r="H20" s="12">
        <v>0.12</v>
      </c>
      <c r="I20" s="13">
        <v>31</v>
      </c>
      <c r="J20" s="12">
        <v>0.14000000000000001</v>
      </c>
      <c r="K20" s="13">
        <v>45</v>
      </c>
      <c r="L20" s="12">
        <v>0.16</v>
      </c>
    </row>
    <row r="21" spans="1:12" x14ac:dyDescent="0.45">
      <c r="A21" s="24"/>
      <c r="B21" s="4" t="s">
        <v>279</v>
      </c>
      <c r="C21" s="16">
        <v>13</v>
      </c>
      <c r="D21" s="17">
        <v>1</v>
      </c>
      <c r="E21" s="16">
        <v>104</v>
      </c>
      <c r="F21" s="17">
        <v>1</v>
      </c>
      <c r="G21" s="16">
        <v>162</v>
      </c>
      <c r="H21" s="17">
        <v>1</v>
      </c>
      <c r="I21" s="16">
        <v>226</v>
      </c>
      <c r="J21" s="17">
        <v>1</v>
      </c>
      <c r="K21" s="16">
        <v>278</v>
      </c>
      <c r="L21" s="17">
        <v>1</v>
      </c>
    </row>
    <row r="22" spans="1:12" x14ac:dyDescent="0.45">
      <c r="A22" s="25" t="s">
        <v>161</v>
      </c>
      <c r="B22" s="26"/>
      <c r="C22" s="14">
        <v>30</v>
      </c>
      <c r="D22" s="15">
        <v>1</v>
      </c>
      <c r="E22" s="14">
        <v>221</v>
      </c>
      <c r="F22" s="15">
        <v>1</v>
      </c>
      <c r="G22" s="14">
        <v>280</v>
      </c>
      <c r="H22" s="15">
        <v>1</v>
      </c>
      <c r="I22" s="14">
        <v>355</v>
      </c>
      <c r="J22" s="15">
        <v>1</v>
      </c>
      <c r="K22" s="14">
        <v>412</v>
      </c>
      <c r="L22" s="15">
        <v>1</v>
      </c>
    </row>
    <row r="23" spans="1:12" ht="13.95" customHeight="1" x14ac:dyDescent="0.45">
      <c r="A23" s="3"/>
    </row>
    <row r="24" spans="1:12" s="10" customFormat="1" ht="13.95" customHeight="1" x14ac:dyDescent="0.25">
      <c r="A24" s="10" t="s">
        <v>52</v>
      </c>
    </row>
    <row r="25" spans="1:12" ht="13.95" customHeight="1" x14ac:dyDescent="0.45">
      <c r="A25" s="19" t="s">
        <v>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s="10" customFormat="1" ht="13.95" customHeight="1" x14ac:dyDescent="0.25">
      <c r="A26" s="10" t="s">
        <v>257</v>
      </c>
    </row>
    <row r="27" spans="1:12" s="10" customFormat="1" ht="13.95" customHeight="1" x14ac:dyDescent="0.25">
      <c r="A27" s="10" t="s">
        <v>268</v>
      </c>
    </row>
    <row r="28" spans="1:12" s="10" customFormat="1" ht="13.95" customHeight="1" x14ac:dyDescent="0.25">
      <c r="A28" s="10" t="s">
        <v>269</v>
      </c>
    </row>
    <row r="29" spans="1:12" s="10" customFormat="1" ht="13.95" customHeight="1" x14ac:dyDescent="0.25">
      <c r="A29" s="10" t="s">
        <v>270</v>
      </c>
    </row>
    <row r="30" spans="1:12" ht="13.95" customHeight="1" x14ac:dyDescent="0.45">
      <c r="A30" s="3"/>
    </row>
  </sheetData>
  <mergeCells count="13">
    <mergeCell ref="A10:A13"/>
    <mergeCell ref="A14:A17"/>
    <mergeCell ref="A18:A21"/>
    <mergeCell ref="A22:B22"/>
    <mergeCell ref="A25:L25"/>
    <mergeCell ref="A3:L3"/>
    <mergeCell ref="A6:L6"/>
    <mergeCell ref="A9:B9"/>
    <mergeCell ref="C9:D9"/>
    <mergeCell ref="E9:F9"/>
    <mergeCell ref="G9:H9"/>
    <mergeCell ref="I9:J9"/>
    <mergeCell ref="K9:L9"/>
  </mergeCells>
  <hyperlinks>
    <hyperlink ref="A1" location="'Table of Contents'!A1" display="'Table of Contents'!A1" xr:uid="{D7AC5846-C66B-4459-AD86-73AA9662B829}"/>
  </hyperlinks>
  <pageMargins left="0.08" right="0.08" top="1" bottom="1" header="0.5" footer="0.5"/>
  <pageSetup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18776-467B-40E9-A84B-6445C6E6183D}">
  <dimension ref="A1:C28"/>
  <sheetViews>
    <sheetView workbookViewId="0"/>
  </sheetViews>
  <sheetFormatPr defaultColWidth="8.81640625" defaultRowHeight="19.2" x14ac:dyDescent="0.45"/>
  <cols>
    <col min="1" max="1" width="34.08984375" style="1" bestFit="1" customWidth="1"/>
    <col min="2" max="3" width="13.6328125" style="1" bestFit="1" customWidth="1"/>
    <col min="4" max="16384" width="8.81640625" style="1"/>
  </cols>
  <sheetData>
    <row r="1" spans="1:3" s="2" customFormat="1" ht="18" customHeight="1" x14ac:dyDescent="0.3">
      <c r="A1" s="2" t="s">
        <v>0</v>
      </c>
    </row>
    <row r="2" spans="1:3" s="2" customFormat="1" ht="18" customHeight="1" x14ac:dyDescent="0.3">
      <c r="A2" s="2" t="s">
        <v>1</v>
      </c>
    </row>
    <row r="3" spans="1:3" ht="18" customHeight="1" x14ac:dyDescent="0.45">
      <c r="A3" s="18" t="s">
        <v>2</v>
      </c>
      <c r="B3" s="18"/>
      <c r="C3" s="18"/>
    </row>
    <row r="4" spans="1:3" s="2" customFormat="1" ht="18" customHeight="1" x14ac:dyDescent="0.3">
      <c r="A4" s="2" t="s">
        <v>280</v>
      </c>
    </row>
    <row r="5" spans="1:3" s="2" customFormat="1" ht="18" customHeight="1" x14ac:dyDescent="0.3">
      <c r="A5" s="2" t="s">
        <v>281</v>
      </c>
    </row>
    <row r="6" spans="1:3" ht="18" customHeight="1" x14ac:dyDescent="0.45">
      <c r="A6" s="18" t="s">
        <v>2</v>
      </c>
      <c r="B6" s="18"/>
      <c r="C6" s="18"/>
    </row>
    <row r="7" spans="1:3" s="2" customFormat="1" ht="18" customHeight="1" x14ac:dyDescent="0.3">
      <c r="A7" s="2" t="s">
        <v>5</v>
      </c>
    </row>
    <row r="8" spans="1:3" ht="13.95" customHeight="1" x14ac:dyDescent="0.45">
      <c r="A8" s="3"/>
    </row>
    <row r="9" spans="1:3" x14ac:dyDescent="0.45">
      <c r="A9" s="8" t="s">
        <v>282</v>
      </c>
      <c r="B9" s="8" t="s">
        <v>283</v>
      </c>
      <c r="C9" s="8" t="s">
        <v>284</v>
      </c>
    </row>
    <row r="10" spans="1:3" x14ac:dyDescent="0.45">
      <c r="A10" s="4" t="s">
        <v>285</v>
      </c>
      <c r="B10" s="13">
        <v>228</v>
      </c>
      <c r="C10" s="12">
        <v>0.24</v>
      </c>
    </row>
    <row r="11" spans="1:3" ht="26.4" x14ac:dyDescent="0.45">
      <c r="A11" s="4" t="s">
        <v>286</v>
      </c>
      <c r="B11" s="13">
        <v>228</v>
      </c>
      <c r="C11" s="12">
        <v>0.24</v>
      </c>
    </row>
    <row r="12" spans="1:3" x14ac:dyDescent="0.45">
      <c r="A12" s="4" t="s">
        <v>287</v>
      </c>
      <c r="B12" s="13">
        <v>217</v>
      </c>
      <c r="C12" s="12">
        <v>0.23</v>
      </c>
    </row>
    <row r="13" spans="1:3" x14ac:dyDescent="0.45">
      <c r="A13" s="4" t="s">
        <v>288</v>
      </c>
      <c r="B13" s="13">
        <v>80</v>
      </c>
      <c r="C13" s="12">
        <v>0.08</v>
      </c>
    </row>
    <row r="14" spans="1:3" x14ac:dyDescent="0.45">
      <c r="A14" s="4" t="s">
        <v>289</v>
      </c>
      <c r="B14" s="13">
        <v>54</v>
      </c>
      <c r="C14" s="12">
        <v>0.06</v>
      </c>
    </row>
    <row r="15" spans="1:3" x14ac:dyDescent="0.45">
      <c r="A15" s="4" t="s">
        <v>290</v>
      </c>
      <c r="B15" s="13">
        <v>17</v>
      </c>
      <c r="C15" s="12">
        <v>0.02</v>
      </c>
    </row>
    <row r="16" spans="1:3" x14ac:dyDescent="0.45">
      <c r="A16" s="4" t="s">
        <v>291</v>
      </c>
      <c r="B16" s="13">
        <v>14</v>
      </c>
      <c r="C16" s="12">
        <v>0.01</v>
      </c>
    </row>
    <row r="17" spans="1:3" x14ac:dyDescent="0.45">
      <c r="A17" s="4" t="s">
        <v>292</v>
      </c>
      <c r="B17" s="13">
        <v>12</v>
      </c>
      <c r="C17" s="12">
        <v>0.01</v>
      </c>
    </row>
    <row r="18" spans="1:3" x14ac:dyDescent="0.45">
      <c r="A18" s="4" t="s">
        <v>293</v>
      </c>
      <c r="B18" s="13">
        <v>11</v>
      </c>
      <c r="C18" s="12">
        <v>0.01</v>
      </c>
    </row>
    <row r="19" spans="1:3" x14ac:dyDescent="0.45">
      <c r="A19" s="4" t="s">
        <v>294</v>
      </c>
      <c r="B19" s="13">
        <v>9</v>
      </c>
      <c r="C19" s="12">
        <v>0.01</v>
      </c>
    </row>
    <row r="20" spans="1:3" x14ac:dyDescent="0.45">
      <c r="A20" s="4" t="s">
        <v>295</v>
      </c>
      <c r="B20" s="13">
        <v>79</v>
      </c>
      <c r="C20" s="12">
        <v>0.08</v>
      </c>
    </row>
    <row r="21" spans="1:3" x14ac:dyDescent="0.45">
      <c r="A21" s="4" t="s">
        <v>161</v>
      </c>
      <c r="B21" s="14">
        <v>949</v>
      </c>
      <c r="C21" s="15">
        <v>1</v>
      </c>
    </row>
    <row r="22" spans="1:3" ht="13.95" customHeight="1" x14ac:dyDescent="0.45">
      <c r="A22" s="3"/>
    </row>
    <row r="23" spans="1:3" s="10" customFormat="1" ht="13.95" customHeight="1" x14ac:dyDescent="0.25">
      <c r="A23" s="10" t="s">
        <v>52</v>
      </c>
    </row>
    <row r="24" spans="1:3" ht="13.95" customHeight="1" x14ac:dyDescent="0.45">
      <c r="A24" s="19" t="s">
        <v>2</v>
      </c>
      <c r="B24" s="19"/>
      <c r="C24" s="19"/>
    </row>
    <row r="25" spans="1:3" s="10" customFormat="1" ht="13.95" customHeight="1" x14ac:dyDescent="0.25">
      <c r="A25" s="10" t="s">
        <v>257</v>
      </c>
    </row>
    <row r="26" spans="1:3" s="10" customFormat="1" ht="13.95" customHeight="1" x14ac:dyDescent="0.25">
      <c r="A26" s="10" t="s">
        <v>296</v>
      </c>
    </row>
    <row r="27" spans="1:3" s="10" customFormat="1" ht="13.95" customHeight="1" x14ac:dyDescent="0.25">
      <c r="A27" s="10" t="s">
        <v>297</v>
      </c>
    </row>
    <row r="28" spans="1:3" ht="13.95" customHeight="1" x14ac:dyDescent="0.45">
      <c r="A28" s="3"/>
    </row>
  </sheetData>
  <mergeCells count="3">
    <mergeCell ref="A3:C3"/>
    <mergeCell ref="A6:C6"/>
    <mergeCell ref="A24:C24"/>
  </mergeCells>
  <hyperlinks>
    <hyperlink ref="A1" location="'Table of Contents'!A1" display="'Table of Contents'!A1" xr:uid="{55AD9817-4CA7-413F-8843-1BCA6CE0F2EC}"/>
  </hyperlinks>
  <pageMargins left="0.08" right="0.08" top="1" bottom="1" header="0.5" footer="0.5"/>
  <pageSetup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68850-E647-4207-A127-20AD6EE9EE83}">
  <dimension ref="A1:K18"/>
  <sheetViews>
    <sheetView workbookViewId="0"/>
  </sheetViews>
  <sheetFormatPr defaultColWidth="8.81640625" defaultRowHeight="19.2" x14ac:dyDescent="0.45"/>
  <cols>
    <col min="1" max="1" width="27.1796875" style="1" bestFit="1" customWidth="1"/>
    <col min="2" max="11" width="13.6328125" style="1" bestFit="1" customWidth="1"/>
    <col min="12" max="16384" width="8.81640625" style="1"/>
  </cols>
  <sheetData>
    <row r="1" spans="1:11" s="2" customFormat="1" ht="18" customHeight="1" x14ac:dyDescent="0.3">
      <c r="A1" s="2" t="s">
        <v>0</v>
      </c>
    </row>
    <row r="2" spans="1:11" s="2" customFormat="1" ht="18" customHeight="1" x14ac:dyDescent="0.3">
      <c r="A2" s="2" t="s">
        <v>1</v>
      </c>
    </row>
    <row r="3" spans="1:11" ht="18" customHeight="1" x14ac:dyDescent="0.4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s="2" customFormat="1" ht="18" customHeight="1" x14ac:dyDescent="0.3">
      <c r="A4" s="2" t="s">
        <v>298</v>
      </c>
    </row>
    <row r="5" spans="1:11" s="2" customFormat="1" ht="18" customHeight="1" x14ac:dyDescent="0.3">
      <c r="A5" s="2" t="s">
        <v>299</v>
      </c>
    </row>
    <row r="6" spans="1:11" ht="18" customHeight="1" x14ac:dyDescent="0.45">
      <c r="A6" s="18" t="s">
        <v>2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s="2" customFormat="1" ht="18" customHeight="1" x14ac:dyDescent="0.3">
      <c r="A7" s="2" t="s">
        <v>5</v>
      </c>
    </row>
    <row r="8" spans="1:11" ht="13.95" customHeight="1" x14ac:dyDescent="0.45">
      <c r="A8" s="3"/>
    </row>
    <row r="9" spans="1:11" ht="28.8" x14ac:dyDescent="0.45">
      <c r="A9" s="8" t="s">
        <v>300</v>
      </c>
      <c r="B9" s="20">
        <v>2021</v>
      </c>
      <c r="C9" s="21"/>
      <c r="D9" s="20">
        <v>2022</v>
      </c>
      <c r="E9" s="21"/>
      <c r="F9" s="20">
        <v>2023</v>
      </c>
      <c r="G9" s="21"/>
      <c r="H9" s="20">
        <v>2024</v>
      </c>
      <c r="I9" s="21"/>
      <c r="J9" s="20">
        <v>2025</v>
      </c>
      <c r="K9" s="21"/>
    </row>
    <row r="10" spans="1:11" x14ac:dyDescent="0.45">
      <c r="A10" s="4" t="s">
        <v>301</v>
      </c>
      <c r="B10" s="13">
        <v>7</v>
      </c>
      <c r="C10" s="12">
        <v>0.78</v>
      </c>
      <c r="D10" s="13">
        <v>76</v>
      </c>
      <c r="E10" s="12">
        <v>0.79</v>
      </c>
      <c r="F10" s="13">
        <v>94</v>
      </c>
      <c r="G10" s="12">
        <v>0.59</v>
      </c>
      <c r="H10" s="13">
        <v>117</v>
      </c>
      <c r="I10" s="12">
        <v>0.6</v>
      </c>
      <c r="J10" s="13">
        <v>118</v>
      </c>
      <c r="K10" s="12">
        <v>0.56999999999999995</v>
      </c>
    </row>
    <row r="11" spans="1:11" x14ac:dyDescent="0.45">
      <c r="A11" s="4" t="s">
        <v>302</v>
      </c>
      <c r="B11" s="13">
        <v>2</v>
      </c>
      <c r="C11" s="12">
        <v>0.22</v>
      </c>
      <c r="D11" s="13">
        <v>20</v>
      </c>
      <c r="E11" s="12">
        <v>0.21</v>
      </c>
      <c r="F11" s="13">
        <v>66</v>
      </c>
      <c r="G11" s="12">
        <v>0.41</v>
      </c>
      <c r="H11" s="13">
        <v>77</v>
      </c>
      <c r="I11" s="12">
        <v>0.4</v>
      </c>
      <c r="J11" s="13">
        <v>90</v>
      </c>
      <c r="K11" s="12">
        <v>0.43</v>
      </c>
    </row>
    <row r="12" spans="1:11" x14ac:dyDescent="0.45">
      <c r="A12" s="4" t="s">
        <v>161</v>
      </c>
      <c r="B12" s="14">
        <v>9</v>
      </c>
      <c r="C12" s="15">
        <v>1</v>
      </c>
      <c r="D12" s="14">
        <v>96</v>
      </c>
      <c r="E12" s="15">
        <v>1</v>
      </c>
      <c r="F12" s="14">
        <v>160</v>
      </c>
      <c r="G12" s="15">
        <v>1</v>
      </c>
      <c r="H12" s="14">
        <v>194</v>
      </c>
      <c r="I12" s="15">
        <v>1</v>
      </c>
      <c r="J12" s="14">
        <v>208</v>
      </c>
      <c r="K12" s="15">
        <v>1</v>
      </c>
    </row>
    <row r="13" spans="1:11" ht="13.95" customHeight="1" x14ac:dyDescent="0.45">
      <c r="A13" s="3"/>
    </row>
    <row r="14" spans="1:11" s="10" customFormat="1" ht="13.95" customHeight="1" x14ac:dyDescent="0.25">
      <c r="A14" s="10" t="s">
        <v>52</v>
      </c>
    </row>
    <row r="15" spans="1:11" ht="13.95" customHeight="1" x14ac:dyDescent="0.45">
      <c r="A15" s="19" t="s">
        <v>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s="10" customFormat="1" ht="13.95" customHeight="1" x14ac:dyDescent="0.25">
      <c r="A16" s="10" t="s">
        <v>257</v>
      </c>
    </row>
    <row r="17" spans="1:1" s="10" customFormat="1" ht="13.95" customHeight="1" x14ac:dyDescent="0.25">
      <c r="A17" s="10" t="s">
        <v>303</v>
      </c>
    </row>
    <row r="18" spans="1:1" ht="13.95" customHeight="1" x14ac:dyDescent="0.45">
      <c r="A18" s="3"/>
    </row>
  </sheetData>
  <mergeCells count="8">
    <mergeCell ref="A15:K15"/>
    <mergeCell ref="A3:K3"/>
    <mergeCell ref="A6:K6"/>
    <mergeCell ref="B9:C9"/>
    <mergeCell ref="D9:E9"/>
    <mergeCell ref="F9:G9"/>
    <mergeCell ref="H9:I9"/>
    <mergeCell ref="J9:K9"/>
  </mergeCells>
  <hyperlinks>
    <hyperlink ref="A1" location="'Table of Contents'!A1" display="'Table of Contents'!A1" xr:uid="{BAD08C9E-BCA8-460F-AB80-989F2AB864C0}"/>
  </hyperlinks>
  <pageMargins left="0.08" right="0.08" top="1" bottom="1" header="0.5" footer="0.5"/>
  <pageSetup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403F-050A-4BF7-9C95-F2EB1A4D7EC1}">
  <dimension ref="A1:K22"/>
  <sheetViews>
    <sheetView workbookViewId="0"/>
  </sheetViews>
  <sheetFormatPr defaultColWidth="8.81640625" defaultRowHeight="19.2" x14ac:dyDescent="0.45"/>
  <cols>
    <col min="1" max="1" width="20.453125" style="1" bestFit="1" customWidth="1"/>
    <col min="2" max="11" width="13.6328125" style="1" bestFit="1" customWidth="1"/>
    <col min="12" max="16384" width="8.81640625" style="1"/>
  </cols>
  <sheetData>
    <row r="1" spans="1:11" s="2" customFormat="1" ht="18" customHeight="1" x14ac:dyDescent="0.3">
      <c r="A1" s="2" t="s">
        <v>0</v>
      </c>
    </row>
    <row r="2" spans="1:11" s="2" customFormat="1" ht="18" customHeight="1" x14ac:dyDescent="0.3">
      <c r="A2" s="2" t="s">
        <v>1</v>
      </c>
    </row>
    <row r="3" spans="1:11" ht="18" customHeight="1" x14ac:dyDescent="0.4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s="2" customFormat="1" ht="18" customHeight="1" x14ac:dyDescent="0.3">
      <c r="A4" s="2" t="s">
        <v>304</v>
      </c>
    </row>
    <row r="5" spans="1:11" s="2" customFormat="1" ht="18" customHeight="1" x14ac:dyDescent="0.3">
      <c r="A5" s="2" t="s">
        <v>305</v>
      </c>
    </row>
    <row r="6" spans="1:11" ht="18" customHeight="1" x14ac:dyDescent="0.45">
      <c r="A6" s="18" t="s">
        <v>2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s="2" customFormat="1" ht="18" customHeight="1" x14ac:dyDescent="0.3">
      <c r="A7" s="2" t="s">
        <v>5</v>
      </c>
    </row>
    <row r="8" spans="1:11" ht="13.95" customHeight="1" x14ac:dyDescent="0.45">
      <c r="A8" s="3"/>
    </row>
    <row r="9" spans="1:11" x14ac:dyDescent="0.45">
      <c r="A9" s="8" t="s">
        <v>264</v>
      </c>
      <c r="B9" s="20">
        <v>2021</v>
      </c>
      <c r="C9" s="21"/>
      <c r="D9" s="20">
        <v>2022</v>
      </c>
      <c r="E9" s="21"/>
      <c r="F9" s="20">
        <v>2023</v>
      </c>
      <c r="G9" s="21"/>
      <c r="H9" s="20">
        <v>2024</v>
      </c>
      <c r="I9" s="21"/>
      <c r="J9" s="20">
        <v>2025</v>
      </c>
      <c r="K9" s="21"/>
    </row>
    <row r="10" spans="1:11" x14ac:dyDescent="0.45">
      <c r="A10" s="4" t="s">
        <v>306</v>
      </c>
      <c r="B10" s="13">
        <v>8</v>
      </c>
      <c r="C10" s="12">
        <v>0.89</v>
      </c>
      <c r="D10" s="13">
        <v>31</v>
      </c>
      <c r="E10" s="12">
        <v>0.32</v>
      </c>
      <c r="F10" s="13">
        <v>34</v>
      </c>
      <c r="G10" s="12">
        <v>0.21</v>
      </c>
      <c r="H10" s="13">
        <v>71</v>
      </c>
      <c r="I10" s="12">
        <v>0.37</v>
      </c>
      <c r="J10" s="13">
        <v>59</v>
      </c>
      <c r="K10" s="12">
        <v>0.28000000000000003</v>
      </c>
    </row>
    <row r="11" spans="1:11" x14ac:dyDescent="0.45">
      <c r="A11" s="4" t="s">
        <v>307</v>
      </c>
      <c r="B11" s="13">
        <v>1</v>
      </c>
      <c r="C11" s="12">
        <v>0.11</v>
      </c>
      <c r="D11" s="13">
        <v>54</v>
      </c>
      <c r="E11" s="12">
        <v>0.56000000000000005</v>
      </c>
      <c r="F11" s="13">
        <v>98</v>
      </c>
      <c r="G11" s="12">
        <v>0.61</v>
      </c>
      <c r="H11" s="13">
        <v>103</v>
      </c>
      <c r="I11" s="12">
        <v>0.53</v>
      </c>
      <c r="J11" s="13">
        <v>113</v>
      </c>
      <c r="K11" s="12">
        <v>0.54</v>
      </c>
    </row>
    <row r="12" spans="1:11" x14ac:dyDescent="0.45">
      <c r="A12" s="4" t="s">
        <v>267</v>
      </c>
      <c r="B12" s="13">
        <v>0</v>
      </c>
      <c r="C12" s="13">
        <v>0</v>
      </c>
      <c r="D12" s="13">
        <v>11</v>
      </c>
      <c r="E12" s="12">
        <v>0.11</v>
      </c>
      <c r="F12" s="13">
        <v>28</v>
      </c>
      <c r="G12" s="12">
        <v>0.18</v>
      </c>
      <c r="H12" s="13">
        <v>20</v>
      </c>
      <c r="I12" s="12">
        <v>0.1</v>
      </c>
      <c r="J12" s="13">
        <v>36</v>
      </c>
      <c r="K12" s="12">
        <v>0.17</v>
      </c>
    </row>
    <row r="13" spans="1:11" x14ac:dyDescent="0.45">
      <c r="A13" s="4" t="s">
        <v>161</v>
      </c>
      <c r="B13" s="14">
        <v>9</v>
      </c>
      <c r="C13" s="15">
        <v>1</v>
      </c>
      <c r="D13" s="14">
        <v>96</v>
      </c>
      <c r="E13" s="15">
        <v>1</v>
      </c>
      <c r="F13" s="14">
        <v>160</v>
      </c>
      <c r="G13" s="15">
        <v>1</v>
      </c>
      <c r="H13" s="14">
        <v>194</v>
      </c>
      <c r="I13" s="15">
        <v>1</v>
      </c>
      <c r="J13" s="14">
        <v>208</v>
      </c>
      <c r="K13" s="15">
        <v>1</v>
      </c>
    </row>
    <row r="14" spans="1:11" ht="13.95" customHeight="1" x14ac:dyDescent="0.45">
      <c r="A14" s="3"/>
    </row>
    <row r="15" spans="1:11" s="10" customFormat="1" ht="13.95" customHeight="1" x14ac:dyDescent="0.25">
      <c r="A15" s="10" t="s">
        <v>52</v>
      </c>
    </row>
    <row r="16" spans="1:11" ht="13.95" customHeight="1" x14ac:dyDescent="0.45">
      <c r="A16" s="19" t="s">
        <v>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" s="10" customFormat="1" ht="13.95" customHeight="1" x14ac:dyDescent="0.25">
      <c r="A17" s="10" t="s">
        <v>257</v>
      </c>
    </row>
    <row r="18" spans="1:1" s="10" customFormat="1" ht="13.95" customHeight="1" x14ac:dyDescent="0.25">
      <c r="A18" s="10" t="s">
        <v>308</v>
      </c>
    </row>
    <row r="19" spans="1:1" s="10" customFormat="1" ht="13.95" customHeight="1" x14ac:dyDescent="0.25">
      <c r="A19" s="10" t="s">
        <v>309</v>
      </c>
    </row>
    <row r="20" spans="1:1" s="10" customFormat="1" ht="13.95" customHeight="1" x14ac:dyDescent="0.25">
      <c r="A20" s="10" t="s">
        <v>310</v>
      </c>
    </row>
    <row r="21" spans="1:1" s="10" customFormat="1" ht="13.95" customHeight="1" x14ac:dyDescent="0.25">
      <c r="A21" s="10" t="s">
        <v>311</v>
      </c>
    </row>
    <row r="22" spans="1:1" ht="13.95" customHeight="1" x14ac:dyDescent="0.45">
      <c r="A22" s="3"/>
    </row>
  </sheetData>
  <mergeCells count="8">
    <mergeCell ref="A16:K16"/>
    <mergeCell ref="A3:K3"/>
    <mergeCell ref="A6:K6"/>
    <mergeCell ref="B9:C9"/>
    <mergeCell ref="D9:E9"/>
    <mergeCell ref="F9:G9"/>
    <mergeCell ref="H9:I9"/>
    <mergeCell ref="J9:K9"/>
  </mergeCells>
  <hyperlinks>
    <hyperlink ref="A1" location="'Table of Contents'!A1" display="'Table of Contents'!A1" xr:uid="{153D0744-5DD9-471D-8AAB-FF6D2706501C}"/>
  </hyperlinks>
  <pageMargins left="0.08" right="0.08" top="1" bottom="1" header="0.5" footer="0.5"/>
  <pageSetup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A3471-2C0D-4A6E-8FC7-6567783D20E9}">
  <dimension ref="A1:K19"/>
  <sheetViews>
    <sheetView workbookViewId="0"/>
  </sheetViews>
  <sheetFormatPr defaultColWidth="8.81640625" defaultRowHeight="19.2" x14ac:dyDescent="0.45"/>
  <cols>
    <col min="1" max="1" width="20.453125" style="1" bestFit="1" customWidth="1"/>
    <col min="2" max="11" width="13.6328125" style="1" bestFit="1" customWidth="1"/>
    <col min="12" max="16384" width="8.81640625" style="1"/>
  </cols>
  <sheetData>
    <row r="1" spans="1:11" s="2" customFormat="1" ht="18" customHeight="1" x14ac:dyDescent="0.3">
      <c r="A1" s="2" t="s">
        <v>0</v>
      </c>
    </row>
    <row r="2" spans="1:11" s="2" customFormat="1" ht="18" customHeight="1" x14ac:dyDescent="0.3">
      <c r="A2" s="2" t="s">
        <v>1</v>
      </c>
    </row>
    <row r="3" spans="1:11" ht="18" customHeight="1" x14ac:dyDescent="0.4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s="2" customFormat="1" ht="18" customHeight="1" x14ac:dyDescent="0.3">
      <c r="A4" s="2" t="s">
        <v>312</v>
      </c>
    </row>
    <row r="5" spans="1:11" s="2" customFormat="1" ht="18" customHeight="1" x14ac:dyDescent="0.3">
      <c r="A5" s="2" t="s">
        <v>272</v>
      </c>
    </row>
    <row r="6" spans="1:11" ht="18" customHeight="1" x14ac:dyDescent="0.45">
      <c r="A6" s="18" t="s">
        <v>2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s="2" customFormat="1" ht="18" customHeight="1" x14ac:dyDescent="0.3">
      <c r="A7" s="2" t="s">
        <v>5</v>
      </c>
    </row>
    <row r="8" spans="1:11" ht="13.95" customHeight="1" x14ac:dyDescent="0.45">
      <c r="A8" s="3"/>
    </row>
    <row r="9" spans="1:11" x14ac:dyDescent="0.45">
      <c r="A9" s="8" t="s">
        <v>273</v>
      </c>
      <c r="B9" s="20">
        <v>2021</v>
      </c>
      <c r="C9" s="21"/>
      <c r="D9" s="20">
        <v>2022</v>
      </c>
      <c r="E9" s="21"/>
      <c r="F9" s="20">
        <v>2023</v>
      </c>
      <c r="G9" s="21"/>
      <c r="H9" s="20">
        <v>2024</v>
      </c>
      <c r="I9" s="21"/>
      <c r="J9" s="20">
        <v>2025</v>
      </c>
      <c r="K9" s="21"/>
    </row>
    <row r="10" spans="1:11" x14ac:dyDescent="0.45">
      <c r="A10" s="4" t="s">
        <v>274</v>
      </c>
      <c r="B10" s="13">
        <v>5</v>
      </c>
      <c r="C10" s="12">
        <v>0.56000000000000005</v>
      </c>
      <c r="D10" s="13">
        <v>22</v>
      </c>
      <c r="E10" s="12">
        <v>0.23</v>
      </c>
      <c r="F10" s="13">
        <v>40</v>
      </c>
      <c r="G10" s="12">
        <v>0.25</v>
      </c>
      <c r="H10" s="13">
        <v>42</v>
      </c>
      <c r="I10" s="12">
        <v>0.22</v>
      </c>
      <c r="J10" s="13">
        <v>41</v>
      </c>
      <c r="K10" s="12">
        <v>0.2</v>
      </c>
    </row>
    <row r="11" spans="1:11" x14ac:dyDescent="0.45">
      <c r="A11" s="4" t="s">
        <v>275</v>
      </c>
      <c r="B11" s="13">
        <v>0</v>
      </c>
      <c r="C11" s="13">
        <v>0</v>
      </c>
      <c r="D11" s="13">
        <v>21</v>
      </c>
      <c r="E11" s="12">
        <v>0.22</v>
      </c>
      <c r="F11" s="13">
        <v>21</v>
      </c>
      <c r="G11" s="12">
        <v>0.13</v>
      </c>
      <c r="H11" s="13">
        <v>25</v>
      </c>
      <c r="I11" s="12">
        <v>0.13</v>
      </c>
      <c r="J11" s="13">
        <v>26</v>
      </c>
      <c r="K11" s="12">
        <v>0.13</v>
      </c>
    </row>
    <row r="12" spans="1:11" x14ac:dyDescent="0.45">
      <c r="A12" s="4" t="s">
        <v>276</v>
      </c>
      <c r="B12" s="13">
        <v>4</v>
      </c>
      <c r="C12" s="12">
        <v>0.44</v>
      </c>
      <c r="D12" s="13">
        <v>53</v>
      </c>
      <c r="E12" s="12">
        <v>0.55000000000000004</v>
      </c>
      <c r="F12" s="13">
        <v>99</v>
      </c>
      <c r="G12" s="12">
        <v>0.62</v>
      </c>
      <c r="H12" s="13">
        <v>127</v>
      </c>
      <c r="I12" s="12">
        <v>0.65</v>
      </c>
      <c r="J12" s="13">
        <v>141</v>
      </c>
      <c r="K12" s="12">
        <v>0.68</v>
      </c>
    </row>
    <row r="13" spans="1:11" x14ac:dyDescent="0.45">
      <c r="A13" s="4" t="s">
        <v>161</v>
      </c>
      <c r="B13" s="14">
        <v>9</v>
      </c>
      <c r="C13" s="15">
        <v>1</v>
      </c>
      <c r="D13" s="14">
        <v>96</v>
      </c>
      <c r="E13" s="15">
        <v>1</v>
      </c>
      <c r="F13" s="14">
        <v>160</v>
      </c>
      <c r="G13" s="15">
        <v>1</v>
      </c>
      <c r="H13" s="14">
        <v>194</v>
      </c>
      <c r="I13" s="15">
        <v>1</v>
      </c>
      <c r="J13" s="14">
        <v>208</v>
      </c>
      <c r="K13" s="15">
        <v>1</v>
      </c>
    </row>
    <row r="14" spans="1:11" ht="13.95" customHeight="1" x14ac:dyDescent="0.45">
      <c r="A14" s="3"/>
    </row>
    <row r="15" spans="1:11" s="10" customFormat="1" ht="13.95" customHeight="1" x14ac:dyDescent="0.25">
      <c r="A15" s="10" t="s">
        <v>52</v>
      </c>
    </row>
    <row r="16" spans="1:11" ht="13.95" customHeight="1" x14ac:dyDescent="0.45">
      <c r="A16" s="19" t="s">
        <v>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" s="10" customFormat="1" ht="13.95" customHeight="1" x14ac:dyDescent="0.25">
      <c r="A17" s="10" t="s">
        <v>257</v>
      </c>
    </row>
    <row r="18" spans="1:1" s="10" customFormat="1" ht="13.95" customHeight="1" x14ac:dyDescent="0.25">
      <c r="A18" s="10" t="s">
        <v>303</v>
      </c>
    </row>
    <row r="19" spans="1:1" ht="13.95" customHeight="1" x14ac:dyDescent="0.45">
      <c r="A19" s="3"/>
    </row>
  </sheetData>
  <mergeCells count="8">
    <mergeCell ref="A16:K16"/>
    <mergeCell ref="A3:K3"/>
    <mergeCell ref="A6:K6"/>
    <mergeCell ref="B9:C9"/>
    <mergeCell ref="D9:E9"/>
    <mergeCell ref="F9:G9"/>
    <mergeCell ref="H9:I9"/>
    <mergeCell ref="J9:K9"/>
  </mergeCells>
  <hyperlinks>
    <hyperlink ref="A1" location="'Table of Contents'!A1" display="'Table of Contents'!A1" xr:uid="{4D340C3F-4D00-4DAC-90F8-90FD4B43E49B}"/>
  </hyperlinks>
  <pageMargins left="0.08" right="0.08" top="1" bottom="1" header="0.5" footer="0.5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6E37-FD08-43C4-A088-B3B52D39A4B3}">
  <dimension ref="A1:E18"/>
  <sheetViews>
    <sheetView workbookViewId="0"/>
  </sheetViews>
  <sheetFormatPr defaultColWidth="8.81640625" defaultRowHeight="19.2" x14ac:dyDescent="0.45"/>
  <cols>
    <col min="1" max="5" width="13.6328125" style="1" bestFit="1" customWidth="1"/>
    <col min="6" max="16384" width="8.81640625" style="1"/>
  </cols>
  <sheetData>
    <row r="1" spans="1:5" s="2" customFormat="1" ht="18" customHeight="1" x14ac:dyDescent="0.3">
      <c r="A1" s="2" t="s">
        <v>0</v>
      </c>
    </row>
    <row r="2" spans="1:5" s="2" customFormat="1" ht="18" customHeight="1" x14ac:dyDescent="0.3">
      <c r="A2" s="2" t="s">
        <v>1</v>
      </c>
    </row>
    <row r="3" spans="1:5" ht="18" customHeight="1" x14ac:dyDescent="0.45">
      <c r="A3" s="18" t="s">
        <v>2</v>
      </c>
      <c r="B3" s="18"/>
      <c r="C3" s="18"/>
      <c r="D3" s="18"/>
      <c r="E3" s="18"/>
    </row>
    <row r="4" spans="1:5" s="2" customFormat="1" ht="18" customHeight="1" x14ac:dyDescent="0.3">
      <c r="A4" s="2" t="s">
        <v>51</v>
      </c>
    </row>
    <row r="5" spans="1:5" ht="18" customHeight="1" x14ac:dyDescent="0.45">
      <c r="A5" s="18" t="s">
        <v>2</v>
      </c>
      <c r="B5" s="18"/>
      <c r="C5" s="18"/>
      <c r="D5" s="18"/>
      <c r="E5" s="18"/>
    </row>
    <row r="6" spans="1:5" s="2" customFormat="1" ht="18" customHeight="1" x14ac:dyDescent="0.3">
      <c r="A6" s="2" t="s">
        <v>5</v>
      </c>
    </row>
    <row r="7" spans="1:5" ht="13.95" customHeight="1" x14ac:dyDescent="0.45">
      <c r="A7" s="3"/>
    </row>
    <row r="8" spans="1:5" x14ac:dyDescent="0.45">
      <c r="A8" s="8">
        <v>2021</v>
      </c>
      <c r="B8" s="8">
        <v>2022</v>
      </c>
      <c r="C8" s="8">
        <v>2023</v>
      </c>
      <c r="D8" s="8">
        <v>2024</v>
      </c>
      <c r="E8" s="8">
        <v>2025</v>
      </c>
    </row>
    <row r="9" spans="1:5" x14ac:dyDescent="0.45">
      <c r="A9" s="9">
        <v>23164</v>
      </c>
      <c r="B9" s="9">
        <v>24303</v>
      </c>
      <c r="C9" s="9">
        <v>12224</v>
      </c>
      <c r="D9" s="9">
        <v>9912</v>
      </c>
      <c r="E9" s="9">
        <v>9795</v>
      </c>
    </row>
    <row r="10" spans="1:5" ht="13.95" customHeight="1" x14ac:dyDescent="0.45">
      <c r="A10" s="3"/>
    </row>
    <row r="11" spans="1:5" s="10" customFormat="1" ht="13.95" customHeight="1" x14ac:dyDescent="0.25">
      <c r="A11" s="10" t="s">
        <v>52</v>
      </c>
    </row>
    <row r="12" spans="1:5" ht="13.95" customHeight="1" x14ac:dyDescent="0.45">
      <c r="A12" s="19" t="s">
        <v>2</v>
      </c>
      <c r="B12" s="19"/>
      <c r="C12" s="19"/>
      <c r="D12" s="19"/>
      <c r="E12" s="19"/>
    </row>
    <row r="13" spans="1:5" s="10" customFormat="1" ht="13.95" customHeight="1" x14ac:dyDescent="0.25">
      <c r="A13" s="10" t="s">
        <v>53</v>
      </c>
    </row>
    <row r="14" spans="1:5" s="10" customFormat="1" ht="13.95" customHeight="1" x14ac:dyDescent="0.25">
      <c r="A14" s="10" t="s">
        <v>54</v>
      </c>
    </row>
    <row r="15" spans="1:5" s="10" customFormat="1" ht="13.95" customHeight="1" x14ac:dyDescent="0.25">
      <c r="A15" s="10" t="s">
        <v>55</v>
      </c>
    </row>
    <row r="16" spans="1:5" s="10" customFormat="1" ht="13.95" customHeight="1" x14ac:dyDescent="0.25">
      <c r="A16" s="10" t="s">
        <v>56</v>
      </c>
    </row>
    <row r="17" spans="1:1" s="10" customFormat="1" ht="13.95" customHeight="1" x14ac:dyDescent="0.25">
      <c r="A17" s="10" t="s">
        <v>57</v>
      </c>
    </row>
    <row r="18" spans="1:1" ht="13.95" customHeight="1" x14ac:dyDescent="0.45">
      <c r="A18" s="3"/>
    </row>
  </sheetData>
  <mergeCells count="3">
    <mergeCell ref="A3:E3"/>
    <mergeCell ref="A5:E5"/>
    <mergeCell ref="A12:E12"/>
  </mergeCells>
  <hyperlinks>
    <hyperlink ref="A1" location="'Table of Contents'!A1" display="'Table of Contents'!A1" xr:uid="{0461ABBB-1E29-4B7F-B36D-ADEC8DCC6BD1}"/>
  </hyperlinks>
  <pageMargins left="0.08" right="0.08" top="1" bottom="1" header="0.5" footer="0.5"/>
  <pageSetup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0CA3E-D1AA-48F0-A6BA-702A3D73AC97}">
  <dimension ref="A1:L28"/>
  <sheetViews>
    <sheetView workbookViewId="0"/>
  </sheetViews>
  <sheetFormatPr defaultColWidth="8.81640625" defaultRowHeight="19.2" x14ac:dyDescent="0.45"/>
  <cols>
    <col min="1" max="1" width="20.453125" style="1" bestFit="1" customWidth="1"/>
    <col min="2" max="2" width="15.90625" style="1" bestFit="1" customWidth="1"/>
    <col min="3" max="12" width="13.6328125" style="1" bestFit="1" customWidth="1"/>
    <col min="13" max="16384" width="8.81640625" style="1"/>
  </cols>
  <sheetData>
    <row r="1" spans="1:12" s="2" customFormat="1" ht="18" customHeight="1" x14ac:dyDescent="0.3">
      <c r="A1" s="2" t="s">
        <v>0</v>
      </c>
    </row>
    <row r="2" spans="1:12" s="2" customFormat="1" ht="18" customHeight="1" x14ac:dyDescent="0.3">
      <c r="A2" s="2" t="s">
        <v>1</v>
      </c>
    </row>
    <row r="3" spans="1:12" ht="18" customHeight="1" x14ac:dyDescent="0.4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2" customFormat="1" ht="18" customHeight="1" x14ac:dyDescent="0.3">
      <c r="A4" s="2" t="s">
        <v>313</v>
      </c>
    </row>
    <row r="5" spans="1:12" s="2" customFormat="1" ht="18" customHeight="1" x14ac:dyDescent="0.3">
      <c r="A5" s="2" t="s">
        <v>272</v>
      </c>
    </row>
    <row r="6" spans="1:12" ht="18" customHeight="1" x14ac:dyDescent="0.45">
      <c r="A6" s="18" t="s">
        <v>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s="2" customFormat="1" ht="18" customHeight="1" x14ac:dyDescent="0.3">
      <c r="A7" s="2" t="s">
        <v>5</v>
      </c>
    </row>
    <row r="8" spans="1:12" ht="13.95" customHeight="1" x14ac:dyDescent="0.45">
      <c r="A8" s="3"/>
    </row>
    <row r="9" spans="1:12" x14ac:dyDescent="0.45">
      <c r="A9" s="20" t="s">
        <v>273</v>
      </c>
      <c r="B9" s="21"/>
      <c r="C9" s="20">
        <v>2021</v>
      </c>
      <c r="D9" s="21"/>
      <c r="E9" s="20">
        <v>2022</v>
      </c>
      <c r="F9" s="21"/>
      <c r="G9" s="20">
        <v>2023</v>
      </c>
      <c r="H9" s="21"/>
      <c r="I9" s="20">
        <v>2024</v>
      </c>
      <c r="J9" s="21"/>
      <c r="K9" s="20">
        <v>2025</v>
      </c>
      <c r="L9" s="21"/>
    </row>
    <row r="10" spans="1:12" x14ac:dyDescent="0.45">
      <c r="A10" s="22" t="s">
        <v>274</v>
      </c>
      <c r="B10" s="4" t="s">
        <v>306</v>
      </c>
      <c r="C10" s="13">
        <v>4</v>
      </c>
      <c r="D10" s="12">
        <v>0.8</v>
      </c>
      <c r="E10" s="13">
        <v>12</v>
      </c>
      <c r="F10" s="12">
        <v>0.55000000000000004</v>
      </c>
      <c r="G10" s="13">
        <v>17</v>
      </c>
      <c r="H10" s="12">
        <v>0.43</v>
      </c>
      <c r="I10" s="13">
        <v>20</v>
      </c>
      <c r="J10" s="12">
        <v>0.48</v>
      </c>
      <c r="K10" s="13">
        <v>14</v>
      </c>
      <c r="L10" s="12">
        <v>0.34</v>
      </c>
    </row>
    <row r="11" spans="1:12" ht="26.4" x14ac:dyDescent="0.45">
      <c r="A11" s="23"/>
      <c r="B11" s="4" t="s">
        <v>307</v>
      </c>
      <c r="C11" s="13">
        <v>1</v>
      </c>
      <c r="D11" s="12">
        <v>0.2</v>
      </c>
      <c r="E11" s="13">
        <v>6</v>
      </c>
      <c r="F11" s="12">
        <v>0.27</v>
      </c>
      <c r="G11" s="13">
        <v>18</v>
      </c>
      <c r="H11" s="12">
        <v>0.45</v>
      </c>
      <c r="I11" s="13">
        <v>14</v>
      </c>
      <c r="J11" s="12">
        <v>0.33</v>
      </c>
      <c r="K11" s="13">
        <v>20</v>
      </c>
      <c r="L11" s="12">
        <v>0.49</v>
      </c>
    </row>
    <row r="12" spans="1:12" x14ac:dyDescent="0.45">
      <c r="A12" s="23"/>
      <c r="B12" s="4" t="s">
        <v>267</v>
      </c>
      <c r="C12" s="13">
        <v>0</v>
      </c>
      <c r="D12" s="13">
        <v>0</v>
      </c>
      <c r="E12" s="13">
        <v>4</v>
      </c>
      <c r="F12" s="12">
        <v>0.18</v>
      </c>
      <c r="G12" s="13">
        <v>5</v>
      </c>
      <c r="H12" s="12">
        <v>0.13</v>
      </c>
      <c r="I12" s="13">
        <v>8</v>
      </c>
      <c r="J12" s="12">
        <v>0.19</v>
      </c>
      <c r="K12" s="13">
        <v>7</v>
      </c>
      <c r="L12" s="12">
        <v>0.17</v>
      </c>
    </row>
    <row r="13" spans="1:12" x14ac:dyDescent="0.45">
      <c r="A13" s="24"/>
      <c r="B13" s="4" t="s">
        <v>279</v>
      </c>
      <c r="C13" s="16">
        <v>5</v>
      </c>
      <c r="D13" s="17">
        <v>1</v>
      </c>
      <c r="E13" s="16">
        <v>22</v>
      </c>
      <c r="F13" s="17">
        <v>1</v>
      </c>
      <c r="G13" s="16">
        <v>40</v>
      </c>
      <c r="H13" s="17">
        <v>1</v>
      </c>
      <c r="I13" s="16">
        <v>42</v>
      </c>
      <c r="J13" s="17">
        <v>1</v>
      </c>
      <c r="K13" s="16">
        <v>41</v>
      </c>
      <c r="L13" s="17">
        <v>1</v>
      </c>
    </row>
    <row r="14" spans="1:12" x14ac:dyDescent="0.45">
      <c r="A14" s="22" t="s">
        <v>275</v>
      </c>
      <c r="B14" s="4" t="s">
        <v>306</v>
      </c>
      <c r="C14" s="13">
        <v>0</v>
      </c>
      <c r="D14" s="13">
        <v>0</v>
      </c>
      <c r="E14" s="13">
        <v>3</v>
      </c>
      <c r="F14" s="12">
        <v>0.14000000000000001</v>
      </c>
      <c r="G14" s="13">
        <v>0</v>
      </c>
      <c r="H14" s="13">
        <v>0</v>
      </c>
      <c r="I14" s="13">
        <v>2</v>
      </c>
      <c r="J14" s="12">
        <v>0.08</v>
      </c>
      <c r="K14" s="13">
        <v>5</v>
      </c>
      <c r="L14" s="12">
        <v>0.19</v>
      </c>
    </row>
    <row r="15" spans="1:12" ht="26.4" x14ac:dyDescent="0.45">
      <c r="A15" s="23"/>
      <c r="B15" s="4" t="s">
        <v>307</v>
      </c>
      <c r="C15" s="13">
        <v>0</v>
      </c>
      <c r="D15" s="13">
        <v>0</v>
      </c>
      <c r="E15" s="13">
        <v>18</v>
      </c>
      <c r="F15" s="12">
        <v>0.86</v>
      </c>
      <c r="G15" s="13">
        <v>18</v>
      </c>
      <c r="H15" s="12">
        <v>0.86</v>
      </c>
      <c r="I15" s="13">
        <v>23</v>
      </c>
      <c r="J15" s="12">
        <v>0.92</v>
      </c>
      <c r="K15" s="13">
        <v>20</v>
      </c>
      <c r="L15" s="12">
        <v>0.77</v>
      </c>
    </row>
    <row r="16" spans="1:12" x14ac:dyDescent="0.45">
      <c r="A16" s="23"/>
      <c r="B16" s="4" t="s">
        <v>267</v>
      </c>
      <c r="C16" s="13">
        <v>0</v>
      </c>
      <c r="D16" s="13">
        <v>0</v>
      </c>
      <c r="E16" s="13">
        <v>0</v>
      </c>
      <c r="F16" s="13">
        <v>0</v>
      </c>
      <c r="G16" s="13">
        <v>3</v>
      </c>
      <c r="H16" s="12">
        <v>0.14000000000000001</v>
      </c>
      <c r="I16" s="13">
        <v>0</v>
      </c>
      <c r="J16" s="13">
        <v>0</v>
      </c>
      <c r="K16" s="13">
        <v>1</v>
      </c>
      <c r="L16" s="12">
        <v>0.04</v>
      </c>
    </row>
    <row r="17" spans="1:12" x14ac:dyDescent="0.45">
      <c r="A17" s="24"/>
      <c r="B17" s="4" t="s">
        <v>279</v>
      </c>
      <c r="C17" s="16">
        <v>0</v>
      </c>
      <c r="D17" s="16">
        <v>0</v>
      </c>
      <c r="E17" s="16">
        <v>21</v>
      </c>
      <c r="F17" s="17">
        <v>1</v>
      </c>
      <c r="G17" s="16">
        <v>21</v>
      </c>
      <c r="H17" s="17">
        <v>1</v>
      </c>
      <c r="I17" s="16">
        <v>25</v>
      </c>
      <c r="J17" s="17">
        <v>1</v>
      </c>
      <c r="K17" s="16">
        <v>26</v>
      </c>
      <c r="L17" s="17">
        <v>1</v>
      </c>
    </row>
    <row r="18" spans="1:12" x14ac:dyDescent="0.45">
      <c r="A18" s="22" t="s">
        <v>276</v>
      </c>
      <c r="B18" s="4" t="s">
        <v>306</v>
      </c>
      <c r="C18" s="13">
        <v>4</v>
      </c>
      <c r="D18" s="12">
        <v>1</v>
      </c>
      <c r="E18" s="13">
        <v>16</v>
      </c>
      <c r="F18" s="12">
        <v>0.3</v>
      </c>
      <c r="G18" s="13">
        <v>17</v>
      </c>
      <c r="H18" s="12">
        <v>0.17</v>
      </c>
      <c r="I18" s="13">
        <v>49</v>
      </c>
      <c r="J18" s="12">
        <v>0.39</v>
      </c>
      <c r="K18" s="13">
        <v>40</v>
      </c>
      <c r="L18" s="12">
        <v>0.28000000000000003</v>
      </c>
    </row>
    <row r="19" spans="1:12" ht="26.4" x14ac:dyDescent="0.45">
      <c r="A19" s="23"/>
      <c r="B19" s="4" t="s">
        <v>307</v>
      </c>
      <c r="C19" s="13">
        <v>0</v>
      </c>
      <c r="D19" s="13">
        <v>0</v>
      </c>
      <c r="E19" s="13">
        <v>30</v>
      </c>
      <c r="F19" s="12">
        <v>0.56999999999999995</v>
      </c>
      <c r="G19" s="13">
        <v>62</v>
      </c>
      <c r="H19" s="12">
        <v>0.63</v>
      </c>
      <c r="I19" s="13">
        <v>66</v>
      </c>
      <c r="J19" s="12">
        <v>0.52</v>
      </c>
      <c r="K19" s="13">
        <v>73</v>
      </c>
      <c r="L19" s="12">
        <v>0.52</v>
      </c>
    </row>
    <row r="20" spans="1:12" x14ac:dyDescent="0.45">
      <c r="A20" s="23"/>
      <c r="B20" s="4" t="s">
        <v>267</v>
      </c>
      <c r="C20" s="13">
        <v>0</v>
      </c>
      <c r="D20" s="13">
        <v>0</v>
      </c>
      <c r="E20" s="13">
        <v>7</v>
      </c>
      <c r="F20" s="12">
        <v>0.13</v>
      </c>
      <c r="G20" s="13">
        <v>20</v>
      </c>
      <c r="H20" s="12">
        <v>0.2</v>
      </c>
      <c r="I20" s="13">
        <v>12</v>
      </c>
      <c r="J20" s="12">
        <v>0.09</v>
      </c>
      <c r="K20" s="13">
        <v>28</v>
      </c>
      <c r="L20" s="12">
        <v>0.2</v>
      </c>
    </row>
    <row r="21" spans="1:12" x14ac:dyDescent="0.45">
      <c r="A21" s="24"/>
      <c r="B21" s="4" t="s">
        <v>279</v>
      </c>
      <c r="C21" s="16">
        <v>4</v>
      </c>
      <c r="D21" s="17">
        <v>1</v>
      </c>
      <c r="E21" s="16">
        <v>53</v>
      </c>
      <c r="F21" s="17">
        <v>1</v>
      </c>
      <c r="G21" s="16">
        <v>99</v>
      </c>
      <c r="H21" s="17">
        <v>1</v>
      </c>
      <c r="I21" s="16">
        <v>127</v>
      </c>
      <c r="J21" s="17">
        <v>1</v>
      </c>
      <c r="K21" s="16">
        <v>141</v>
      </c>
      <c r="L21" s="17">
        <v>1</v>
      </c>
    </row>
    <row r="22" spans="1:12" x14ac:dyDescent="0.45">
      <c r="A22" s="25" t="s">
        <v>161</v>
      </c>
      <c r="B22" s="26"/>
      <c r="C22" s="14">
        <v>9</v>
      </c>
      <c r="D22" s="15">
        <v>1</v>
      </c>
      <c r="E22" s="14">
        <v>96</v>
      </c>
      <c r="F22" s="15">
        <v>1</v>
      </c>
      <c r="G22" s="14">
        <v>160</v>
      </c>
      <c r="H22" s="15">
        <v>1</v>
      </c>
      <c r="I22" s="14">
        <v>194</v>
      </c>
      <c r="J22" s="15">
        <v>1</v>
      </c>
      <c r="K22" s="14">
        <v>208</v>
      </c>
      <c r="L22" s="15">
        <v>1</v>
      </c>
    </row>
    <row r="23" spans="1:12" ht="13.95" customHeight="1" x14ac:dyDescent="0.45">
      <c r="A23" s="3"/>
    </row>
    <row r="24" spans="1:12" s="10" customFormat="1" ht="13.95" customHeight="1" x14ac:dyDescent="0.25">
      <c r="A24" s="10" t="s">
        <v>52</v>
      </c>
    </row>
    <row r="25" spans="1:12" ht="13.95" customHeight="1" x14ac:dyDescent="0.45">
      <c r="A25" s="19" t="s">
        <v>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s="10" customFormat="1" ht="13.95" customHeight="1" x14ac:dyDescent="0.25">
      <c r="A26" s="10" t="s">
        <v>257</v>
      </c>
    </row>
    <row r="27" spans="1:12" s="10" customFormat="1" ht="13.95" customHeight="1" x14ac:dyDescent="0.25">
      <c r="A27" s="10" t="s">
        <v>303</v>
      </c>
    </row>
    <row r="28" spans="1:12" ht="13.95" customHeight="1" x14ac:dyDescent="0.45">
      <c r="A28" s="3"/>
    </row>
  </sheetData>
  <mergeCells count="13">
    <mergeCell ref="A10:A13"/>
    <mergeCell ref="A14:A17"/>
    <mergeCell ref="A18:A21"/>
    <mergeCell ref="A22:B22"/>
    <mergeCell ref="A25:L25"/>
    <mergeCell ref="A3:L3"/>
    <mergeCell ref="A6:L6"/>
    <mergeCell ref="A9:B9"/>
    <mergeCell ref="C9:D9"/>
    <mergeCell ref="E9:F9"/>
    <mergeCell ref="G9:H9"/>
    <mergeCell ref="I9:J9"/>
    <mergeCell ref="K9:L9"/>
  </mergeCells>
  <hyperlinks>
    <hyperlink ref="A1" location="'Table of Contents'!A1" display="'Table of Contents'!A1" xr:uid="{138ADC61-F262-4950-B726-ACDCAED705AD}"/>
  </hyperlinks>
  <pageMargins left="0.08" right="0.08" top="1" bottom="1" header="0.5" footer="0.5"/>
  <pageSetup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6940-8409-4420-BDE1-4C4281A06525}">
  <dimension ref="A1:C32"/>
  <sheetViews>
    <sheetView workbookViewId="0"/>
  </sheetViews>
  <sheetFormatPr defaultColWidth="8.81640625" defaultRowHeight="19.2" x14ac:dyDescent="0.45"/>
  <cols>
    <col min="1" max="1" width="34.08984375" style="1" bestFit="1" customWidth="1"/>
    <col min="2" max="3" width="13.6328125" style="1" bestFit="1" customWidth="1"/>
    <col min="4" max="16384" width="8.81640625" style="1"/>
  </cols>
  <sheetData>
    <row r="1" spans="1:3" s="2" customFormat="1" ht="18" customHeight="1" x14ac:dyDescent="0.3">
      <c r="A1" s="2" t="s">
        <v>0</v>
      </c>
    </row>
    <row r="2" spans="1:3" s="2" customFormat="1" ht="18" customHeight="1" x14ac:dyDescent="0.3">
      <c r="A2" s="2" t="s">
        <v>1</v>
      </c>
    </row>
    <row r="3" spans="1:3" ht="18" customHeight="1" x14ac:dyDescent="0.45">
      <c r="A3" s="18" t="s">
        <v>2</v>
      </c>
      <c r="B3" s="18"/>
      <c r="C3" s="18"/>
    </row>
    <row r="4" spans="1:3" s="2" customFormat="1" ht="18" customHeight="1" x14ac:dyDescent="0.3">
      <c r="A4" s="2" t="s">
        <v>314</v>
      </c>
    </row>
    <row r="5" spans="1:3" s="2" customFormat="1" ht="18" customHeight="1" x14ac:dyDescent="0.3">
      <c r="A5" s="2" t="s">
        <v>281</v>
      </c>
    </row>
    <row r="6" spans="1:3" ht="18" customHeight="1" x14ac:dyDescent="0.45">
      <c r="A6" s="18" t="s">
        <v>2</v>
      </c>
      <c r="B6" s="18"/>
      <c r="C6" s="18"/>
    </row>
    <row r="7" spans="1:3" s="2" customFormat="1" ht="18" customHeight="1" x14ac:dyDescent="0.3">
      <c r="A7" s="2" t="s">
        <v>5</v>
      </c>
    </row>
    <row r="8" spans="1:3" ht="13.95" customHeight="1" x14ac:dyDescent="0.45">
      <c r="A8" s="3"/>
    </row>
    <row r="9" spans="1:3" x14ac:dyDescent="0.45">
      <c r="A9" s="8" t="s">
        <v>282</v>
      </c>
      <c r="B9" s="8" t="s">
        <v>283</v>
      </c>
      <c r="C9" s="8" t="s">
        <v>284</v>
      </c>
    </row>
    <row r="10" spans="1:3" x14ac:dyDescent="0.45">
      <c r="A10" s="4" t="s">
        <v>285</v>
      </c>
      <c r="B10" s="13">
        <v>139</v>
      </c>
      <c r="C10" s="12">
        <v>0.25</v>
      </c>
    </row>
    <row r="11" spans="1:3" ht="26.4" x14ac:dyDescent="0.45">
      <c r="A11" s="4" t="s">
        <v>286</v>
      </c>
      <c r="B11" s="13">
        <v>139</v>
      </c>
      <c r="C11" s="12">
        <v>0.25</v>
      </c>
    </row>
    <row r="12" spans="1:3" x14ac:dyDescent="0.45">
      <c r="A12" s="4" t="s">
        <v>287</v>
      </c>
      <c r="B12" s="13">
        <v>130</v>
      </c>
      <c r="C12" s="12">
        <v>0.24</v>
      </c>
    </row>
    <row r="13" spans="1:3" x14ac:dyDescent="0.45">
      <c r="A13" s="4" t="s">
        <v>288</v>
      </c>
      <c r="B13" s="13">
        <v>44</v>
      </c>
      <c r="C13" s="12">
        <v>0.08</v>
      </c>
    </row>
    <row r="14" spans="1:3" x14ac:dyDescent="0.45">
      <c r="A14" s="4" t="s">
        <v>289</v>
      </c>
      <c r="B14" s="13">
        <v>20</v>
      </c>
      <c r="C14" s="12">
        <v>0.04</v>
      </c>
    </row>
    <row r="15" spans="1:3" x14ac:dyDescent="0.45">
      <c r="A15" s="4" t="s">
        <v>291</v>
      </c>
      <c r="B15" s="13">
        <v>10</v>
      </c>
      <c r="C15" s="12">
        <v>0.02</v>
      </c>
    </row>
    <row r="16" spans="1:3" x14ac:dyDescent="0.45">
      <c r="A16" s="4" t="s">
        <v>292</v>
      </c>
      <c r="B16" s="13">
        <v>8</v>
      </c>
      <c r="C16" s="12">
        <v>0.01</v>
      </c>
    </row>
    <row r="17" spans="1:3" x14ac:dyDescent="0.45">
      <c r="A17" s="4" t="s">
        <v>290</v>
      </c>
      <c r="B17" s="13">
        <v>7</v>
      </c>
      <c r="C17" s="12">
        <v>0.01</v>
      </c>
    </row>
    <row r="18" spans="1:3" x14ac:dyDescent="0.45">
      <c r="A18" s="4" t="s">
        <v>294</v>
      </c>
      <c r="B18" s="13">
        <v>6</v>
      </c>
      <c r="C18" s="12">
        <v>0.01</v>
      </c>
    </row>
    <row r="19" spans="1:3" x14ac:dyDescent="0.45">
      <c r="A19" s="4" t="s">
        <v>293</v>
      </c>
      <c r="B19" s="13">
        <v>6</v>
      </c>
      <c r="C19" s="12">
        <v>0.01</v>
      </c>
    </row>
    <row r="20" spans="1:3" x14ac:dyDescent="0.45">
      <c r="A20" s="4" t="s">
        <v>295</v>
      </c>
      <c r="B20" s="13">
        <v>41</v>
      </c>
      <c r="C20" s="12">
        <v>7.0000000000000007E-2</v>
      </c>
    </row>
    <row r="21" spans="1:3" x14ac:dyDescent="0.45">
      <c r="A21" s="4" t="s">
        <v>161</v>
      </c>
      <c r="B21" s="14">
        <v>550</v>
      </c>
      <c r="C21" s="15">
        <v>1</v>
      </c>
    </row>
    <row r="22" spans="1:3" ht="13.95" customHeight="1" x14ac:dyDescent="0.45">
      <c r="A22" s="3"/>
    </row>
    <row r="23" spans="1:3" s="10" customFormat="1" ht="13.95" customHeight="1" x14ac:dyDescent="0.25">
      <c r="A23" s="10" t="s">
        <v>52</v>
      </c>
    </row>
    <row r="24" spans="1:3" ht="13.95" customHeight="1" x14ac:dyDescent="0.45">
      <c r="A24" s="19" t="s">
        <v>2</v>
      </c>
      <c r="B24" s="19"/>
      <c r="C24" s="19"/>
    </row>
    <row r="25" spans="1:3" s="10" customFormat="1" ht="13.95" customHeight="1" x14ac:dyDescent="0.25">
      <c r="A25" s="10" t="s">
        <v>257</v>
      </c>
    </row>
    <row r="26" spans="1:3" s="10" customFormat="1" ht="13.95" customHeight="1" x14ac:dyDescent="0.25">
      <c r="A26" s="10" t="s">
        <v>315</v>
      </c>
    </row>
    <row r="27" spans="1:3" s="10" customFormat="1" ht="13.95" customHeight="1" x14ac:dyDescent="0.25">
      <c r="A27" s="10" t="s">
        <v>316</v>
      </c>
    </row>
    <row r="28" spans="1:3" s="10" customFormat="1" ht="13.95" customHeight="1" x14ac:dyDescent="0.25">
      <c r="A28" s="10" t="s">
        <v>317</v>
      </c>
    </row>
    <row r="29" spans="1:3" s="10" customFormat="1" ht="13.95" customHeight="1" x14ac:dyDescent="0.25">
      <c r="A29" s="10" t="s">
        <v>318</v>
      </c>
    </row>
    <row r="30" spans="1:3" s="10" customFormat="1" ht="13.95" customHeight="1" x14ac:dyDescent="0.25">
      <c r="A30" s="10" t="s">
        <v>319</v>
      </c>
    </row>
    <row r="31" spans="1:3" s="10" customFormat="1" ht="13.95" customHeight="1" x14ac:dyDescent="0.25">
      <c r="A31" s="10" t="s">
        <v>320</v>
      </c>
    </row>
    <row r="32" spans="1:3" ht="13.95" customHeight="1" x14ac:dyDescent="0.45">
      <c r="A32" s="3"/>
    </row>
  </sheetData>
  <mergeCells count="3">
    <mergeCell ref="A3:C3"/>
    <mergeCell ref="A6:C6"/>
    <mergeCell ref="A24:C24"/>
  </mergeCells>
  <hyperlinks>
    <hyperlink ref="A1" location="'Table of Contents'!A1" display="'Table of Contents'!A1" xr:uid="{F11F505E-1F2A-484B-B17B-38774CF55F27}"/>
  </hyperlinks>
  <pageMargins left="0.08" right="0.08" top="1" bottom="1" header="0.5" footer="0.5"/>
  <pageSetup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33EF8-5B5F-4556-8351-534EB39189A6}">
  <dimension ref="A1:J16"/>
  <sheetViews>
    <sheetView workbookViewId="0"/>
  </sheetViews>
  <sheetFormatPr defaultColWidth="8.81640625" defaultRowHeight="19.2" x14ac:dyDescent="0.45"/>
  <cols>
    <col min="1" max="10" width="13.6328125" style="1" bestFit="1" customWidth="1"/>
    <col min="11" max="16384" width="8.81640625" style="1"/>
  </cols>
  <sheetData>
    <row r="1" spans="1:10" s="2" customFormat="1" ht="18" customHeight="1" x14ac:dyDescent="0.3">
      <c r="A1" s="2" t="s">
        <v>0</v>
      </c>
    </row>
    <row r="2" spans="1:10" s="2" customFormat="1" ht="18" customHeight="1" x14ac:dyDescent="0.3">
      <c r="A2" s="2" t="s">
        <v>1</v>
      </c>
    </row>
    <row r="3" spans="1:10" ht="18" customHeight="1" x14ac:dyDescent="0.4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2" customFormat="1" ht="18" customHeight="1" x14ac:dyDescent="0.3">
      <c r="A4" s="2" t="s">
        <v>321</v>
      </c>
    </row>
    <row r="5" spans="1:10" ht="18" customHeight="1" x14ac:dyDescent="0.4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s="2" customFormat="1" ht="18" customHeight="1" x14ac:dyDescent="0.3">
      <c r="A6" s="2" t="s">
        <v>5</v>
      </c>
    </row>
    <row r="7" spans="1:10" ht="13.95" customHeight="1" x14ac:dyDescent="0.45">
      <c r="A7" s="3"/>
    </row>
    <row r="8" spans="1:10" x14ac:dyDescent="0.45">
      <c r="A8" s="20">
        <v>2021</v>
      </c>
      <c r="B8" s="21"/>
      <c r="C8" s="20">
        <v>2022</v>
      </c>
      <c r="D8" s="21"/>
      <c r="E8" s="20">
        <v>2023</v>
      </c>
      <c r="F8" s="21"/>
      <c r="G8" s="20">
        <v>2024</v>
      </c>
      <c r="H8" s="21"/>
      <c r="I8" s="20">
        <v>2025</v>
      </c>
      <c r="J8" s="21"/>
    </row>
    <row r="9" spans="1:10" x14ac:dyDescent="0.45">
      <c r="A9" s="9">
        <v>274</v>
      </c>
      <c r="B9" s="12">
        <v>0.05</v>
      </c>
      <c r="C9" s="9">
        <v>1000</v>
      </c>
      <c r="D9" s="12">
        <v>0.17</v>
      </c>
      <c r="E9" s="9">
        <v>1326</v>
      </c>
      <c r="F9" s="12">
        <v>0.23</v>
      </c>
      <c r="G9" s="9">
        <v>1536</v>
      </c>
      <c r="H9" s="12">
        <v>0.27</v>
      </c>
      <c r="I9" s="9">
        <v>1629</v>
      </c>
      <c r="J9" s="12">
        <v>0.28000000000000003</v>
      </c>
    </row>
    <row r="10" spans="1:10" ht="13.95" customHeight="1" x14ac:dyDescent="0.45">
      <c r="A10" s="3"/>
    </row>
    <row r="11" spans="1:10" s="10" customFormat="1" ht="13.95" customHeight="1" x14ac:dyDescent="0.25">
      <c r="A11" s="10" t="s">
        <v>52</v>
      </c>
    </row>
    <row r="12" spans="1:10" ht="13.95" customHeight="1" x14ac:dyDescent="0.45">
      <c r="A12" s="19" t="s">
        <v>2</v>
      </c>
      <c r="B12" s="19"/>
      <c r="C12" s="19"/>
      <c r="D12" s="19"/>
      <c r="E12" s="19"/>
      <c r="F12" s="19"/>
      <c r="G12" s="19"/>
      <c r="H12" s="19"/>
      <c r="I12" s="19"/>
      <c r="J12" s="19"/>
    </row>
    <row r="13" spans="1:10" s="10" customFormat="1" ht="13.95" customHeight="1" x14ac:dyDescent="0.25">
      <c r="A13" s="10" t="s">
        <v>322</v>
      </c>
    </row>
    <row r="14" spans="1:10" s="10" customFormat="1" ht="13.95" customHeight="1" x14ac:dyDescent="0.25">
      <c r="A14" s="10" t="s">
        <v>323</v>
      </c>
    </row>
    <row r="15" spans="1:10" s="10" customFormat="1" ht="13.95" customHeight="1" x14ac:dyDescent="0.25">
      <c r="A15" s="10" t="s">
        <v>324</v>
      </c>
    </row>
    <row r="16" spans="1:10" ht="13.95" customHeight="1" x14ac:dyDescent="0.45">
      <c r="A16" s="3"/>
    </row>
  </sheetData>
  <mergeCells count="8">
    <mergeCell ref="A12:J12"/>
    <mergeCell ref="A3:J3"/>
    <mergeCell ref="A5:J5"/>
    <mergeCell ref="A8:B8"/>
    <mergeCell ref="C8:D8"/>
    <mergeCell ref="E8:F8"/>
    <mergeCell ref="G8:H8"/>
    <mergeCell ref="I8:J8"/>
  </mergeCells>
  <hyperlinks>
    <hyperlink ref="A1" location="'Table of Contents'!A1" display="'Table of Contents'!A1" xr:uid="{ABD03679-6912-45FE-AD0D-AEDC32E08021}"/>
  </hyperlinks>
  <pageMargins left="0.08" right="0.08" top="1" bottom="1" header="0.5" footer="0.5"/>
  <pageSetup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6BB1F-A92E-47FD-89A8-F44B085FE74C}">
  <dimension ref="A1:F22"/>
  <sheetViews>
    <sheetView workbookViewId="0"/>
  </sheetViews>
  <sheetFormatPr defaultColWidth="8.81640625" defaultRowHeight="19.2" x14ac:dyDescent="0.45"/>
  <cols>
    <col min="1" max="1" width="22.81640625" style="1" bestFit="1" customWidth="1"/>
    <col min="2" max="6" width="13.6328125" style="1" bestFit="1" customWidth="1"/>
    <col min="7" max="16384" width="8.81640625" style="1"/>
  </cols>
  <sheetData>
    <row r="1" spans="1:6" s="2" customFormat="1" ht="18" customHeight="1" x14ac:dyDescent="0.3">
      <c r="A1" s="2" t="s">
        <v>0</v>
      </c>
    </row>
    <row r="2" spans="1:6" s="2" customFormat="1" ht="18" customHeight="1" x14ac:dyDescent="0.3">
      <c r="A2" s="2" t="s">
        <v>1</v>
      </c>
    </row>
    <row r="3" spans="1:6" ht="18" customHeight="1" x14ac:dyDescent="0.45">
      <c r="A3" s="18" t="s">
        <v>2</v>
      </c>
      <c r="B3" s="18"/>
      <c r="C3" s="18"/>
      <c r="D3" s="18"/>
      <c r="E3" s="18"/>
      <c r="F3" s="18"/>
    </row>
    <row r="4" spans="1:6" s="2" customFormat="1" ht="18" customHeight="1" x14ac:dyDescent="0.3">
      <c r="A4" s="2" t="s">
        <v>325</v>
      </c>
    </row>
    <row r="5" spans="1:6" s="2" customFormat="1" ht="18" customHeight="1" x14ac:dyDescent="0.3">
      <c r="A5" s="2" t="s">
        <v>326</v>
      </c>
    </row>
    <row r="6" spans="1:6" ht="18" customHeight="1" x14ac:dyDescent="0.45">
      <c r="A6" s="18" t="s">
        <v>2</v>
      </c>
      <c r="B6" s="18"/>
      <c r="C6" s="18"/>
      <c r="D6" s="18"/>
      <c r="E6" s="18"/>
      <c r="F6" s="18"/>
    </row>
    <row r="7" spans="1:6" s="2" customFormat="1" ht="18" customHeight="1" x14ac:dyDescent="0.3">
      <c r="A7" s="2" t="s">
        <v>5</v>
      </c>
    </row>
    <row r="8" spans="1:6" ht="13.95" customHeight="1" x14ac:dyDescent="0.45">
      <c r="A8" s="3"/>
    </row>
    <row r="9" spans="1:6" x14ac:dyDescent="0.45">
      <c r="A9" s="8" t="s">
        <v>327</v>
      </c>
      <c r="B9" s="8">
        <v>2021</v>
      </c>
      <c r="C9" s="8">
        <v>2022</v>
      </c>
      <c r="D9" s="8">
        <v>2023</v>
      </c>
      <c r="E9" s="8">
        <v>2024</v>
      </c>
      <c r="F9" s="8">
        <v>2025</v>
      </c>
    </row>
    <row r="10" spans="1:6" x14ac:dyDescent="0.45">
      <c r="A10" s="4" t="s">
        <v>328</v>
      </c>
      <c r="B10" s="9">
        <v>12</v>
      </c>
      <c r="C10" s="9">
        <v>68</v>
      </c>
      <c r="D10" s="9">
        <v>51</v>
      </c>
      <c r="E10" s="9">
        <v>83</v>
      </c>
      <c r="F10" s="9">
        <v>79</v>
      </c>
    </row>
    <row r="11" spans="1:6" x14ac:dyDescent="0.45">
      <c r="A11" s="4" t="s">
        <v>329</v>
      </c>
      <c r="B11" s="9">
        <v>69</v>
      </c>
      <c r="C11" s="9">
        <v>228</v>
      </c>
      <c r="D11" s="9">
        <v>291</v>
      </c>
      <c r="E11" s="9">
        <v>422</v>
      </c>
      <c r="F11" s="9">
        <v>441</v>
      </c>
    </row>
    <row r="12" spans="1:6" x14ac:dyDescent="0.45">
      <c r="A12" s="4" t="s">
        <v>330</v>
      </c>
      <c r="B12" s="9">
        <v>258</v>
      </c>
      <c r="C12" s="9">
        <v>955</v>
      </c>
      <c r="D12" s="9">
        <v>1243</v>
      </c>
      <c r="E12" s="9">
        <v>1419</v>
      </c>
      <c r="F12" s="9">
        <v>1520</v>
      </c>
    </row>
    <row r="13" spans="1:6" x14ac:dyDescent="0.45">
      <c r="A13" s="4" t="s">
        <v>331</v>
      </c>
      <c r="B13" s="9">
        <v>258</v>
      </c>
      <c r="C13" s="9">
        <v>955</v>
      </c>
      <c r="D13" s="9">
        <v>1243</v>
      </c>
      <c r="E13" s="9">
        <v>1419</v>
      </c>
      <c r="F13" s="9">
        <v>1521</v>
      </c>
    </row>
    <row r="14" spans="1:6" x14ac:dyDescent="0.45">
      <c r="A14" s="4" t="s">
        <v>332</v>
      </c>
      <c r="B14" s="9">
        <v>48</v>
      </c>
      <c r="C14" s="9">
        <v>284</v>
      </c>
      <c r="D14" s="9">
        <v>292</v>
      </c>
      <c r="E14" s="9">
        <v>390</v>
      </c>
      <c r="F14" s="9">
        <v>474</v>
      </c>
    </row>
    <row r="15" spans="1:6" x14ac:dyDescent="0.45">
      <c r="A15" s="4" t="s">
        <v>333</v>
      </c>
      <c r="B15" s="9">
        <v>1</v>
      </c>
      <c r="C15" s="9">
        <v>0</v>
      </c>
      <c r="D15" s="9">
        <v>0</v>
      </c>
      <c r="E15" s="9">
        <v>0</v>
      </c>
      <c r="F15" s="9">
        <v>1</v>
      </c>
    </row>
    <row r="16" spans="1:6" x14ac:dyDescent="0.45">
      <c r="A16" s="4" t="s">
        <v>334</v>
      </c>
      <c r="B16" s="9">
        <v>0</v>
      </c>
      <c r="C16" s="9">
        <v>0</v>
      </c>
      <c r="D16" s="9">
        <v>1</v>
      </c>
      <c r="E16" s="9">
        <v>2</v>
      </c>
      <c r="F16" s="9">
        <v>2</v>
      </c>
    </row>
    <row r="17" spans="1:6" ht="13.95" customHeight="1" x14ac:dyDescent="0.45">
      <c r="A17" s="3"/>
    </row>
    <row r="18" spans="1:6" s="10" customFormat="1" ht="13.95" customHeight="1" x14ac:dyDescent="0.25">
      <c r="A18" s="10" t="s">
        <v>52</v>
      </c>
    </row>
    <row r="19" spans="1:6" ht="13.95" customHeight="1" x14ac:dyDescent="0.45">
      <c r="A19" s="19" t="s">
        <v>2</v>
      </c>
      <c r="B19" s="19"/>
      <c r="C19" s="19"/>
      <c r="D19" s="19"/>
      <c r="E19" s="19"/>
      <c r="F19" s="19"/>
    </row>
    <row r="20" spans="1:6" s="10" customFormat="1" ht="13.95" customHeight="1" x14ac:dyDescent="0.25">
      <c r="A20" s="10" t="s">
        <v>335</v>
      </c>
    </row>
    <row r="21" spans="1:6" s="10" customFormat="1" ht="13.95" customHeight="1" x14ac:dyDescent="0.25">
      <c r="A21" s="10" t="s">
        <v>324</v>
      </c>
    </row>
    <row r="22" spans="1:6" ht="13.95" customHeight="1" x14ac:dyDescent="0.45">
      <c r="A22" s="3"/>
    </row>
  </sheetData>
  <mergeCells count="3">
    <mergeCell ref="A3:F3"/>
    <mergeCell ref="A6:F6"/>
    <mergeCell ref="A19:F19"/>
  </mergeCells>
  <hyperlinks>
    <hyperlink ref="A1" location="'Table of Contents'!A1" display="'Table of Contents'!A1" xr:uid="{428E4905-20B5-4004-A97C-FAD0030913D7}"/>
  </hyperlinks>
  <pageMargins left="0.08" right="0.08" top="1" bottom="1" header="0.5" footer="0.5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D72F-FEE7-4C3E-BEF9-00251B814506}">
  <dimension ref="A1:F113"/>
  <sheetViews>
    <sheetView workbookViewId="0"/>
  </sheetViews>
  <sheetFormatPr defaultColWidth="8.81640625" defaultRowHeight="19.2" x14ac:dyDescent="0.45"/>
  <cols>
    <col min="1" max="1" width="34.08984375" style="1" bestFit="1" customWidth="1"/>
    <col min="2" max="6" width="13.6328125" style="1" bestFit="1" customWidth="1"/>
    <col min="7" max="16384" width="8.81640625" style="1"/>
  </cols>
  <sheetData>
    <row r="1" spans="1:6" s="2" customFormat="1" ht="18" customHeight="1" x14ac:dyDescent="0.3">
      <c r="A1" s="2" t="s">
        <v>0</v>
      </c>
    </row>
    <row r="2" spans="1:6" s="2" customFormat="1" ht="18" customHeight="1" x14ac:dyDescent="0.3">
      <c r="A2" s="2" t="s">
        <v>1</v>
      </c>
    </row>
    <row r="3" spans="1:6" ht="18" customHeight="1" x14ac:dyDescent="0.45">
      <c r="A3" s="18" t="s">
        <v>2</v>
      </c>
      <c r="B3" s="18"/>
      <c r="C3" s="18"/>
      <c r="D3" s="18"/>
      <c r="E3" s="18"/>
      <c r="F3" s="18"/>
    </row>
    <row r="4" spans="1:6" s="2" customFormat="1" ht="18" customHeight="1" x14ac:dyDescent="0.3">
      <c r="A4" s="2" t="s">
        <v>58</v>
      </c>
    </row>
    <row r="5" spans="1:6" s="2" customFormat="1" ht="18" customHeight="1" x14ac:dyDescent="0.3">
      <c r="A5" s="2" t="s">
        <v>59</v>
      </c>
    </row>
    <row r="6" spans="1:6" ht="18" customHeight="1" x14ac:dyDescent="0.45">
      <c r="A6" s="18" t="s">
        <v>2</v>
      </c>
      <c r="B6" s="18"/>
      <c r="C6" s="18"/>
      <c r="D6" s="18"/>
      <c r="E6" s="18"/>
      <c r="F6" s="18"/>
    </row>
    <row r="7" spans="1:6" s="2" customFormat="1" ht="18" customHeight="1" x14ac:dyDescent="0.3">
      <c r="A7" s="2" t="s">
        <v>5</v>
      </c>
    </row>
    <row r="8" spans="1:6" ht="13.95" customHeight="1" x14ac:dyDescent="0.45">
      <c r="A8" s="3"/>
    </row>
    <row r="9" spans="1:6" x14ac:dyDescent="0.45">
      <c r="A9" s="8" t="s">
        <v>60</v>
      </c>
      <c r="B9" s="8">
        <v>2021</v>
      </c>
      <c r="C9" s="8">
        <v>2022</v>
      </c>
      <c r="D9" s="8">
        <v>2023</v>
      </c>
      <c r="E9" s="8">
        <v>2024</v>
      </c>
      <c r="F9" s="8">
        <v>2025</v>
      </c>
    </row>
    <row r="10" spans="1:6" x14ac:dyDescent="0.45">
      <c r="A10" s="4" t="s">
        <v>61</v>
      </c>
      <c r="B10" s="9">
        <v>0</v>
      </c>
      <c r="C10" s="9">
        <v>3</v>
      </c>
      <c r="D10" s="9">
        <v>0</v>
      </c>
      <c r="E10" s="9">
        <v>1</v>
      </c>
      <c r="F10" s="9">
        <v>4</v>
      </c>
    </row>
    <row r="11" spans="1:6" x14ac:dyDescent="0.45">
      <c r="A11" s="4" t="s">
        <v>62</v>
      </c>
      <c r="B11" s="9">
        <v>0</v>
      </c>
      <c r="C11" s="9">
        <v>0</v>
      </c>
      <c r="D11" s="9">
        <v>0</v>
      </c>
      <c r="E11" s="9">
        <v>1</v>
      </c>
      <c r="F11" s="9">
        <v>0</v>
      </c>
    </row>
    <row r="12" spans="1:6" x14ac:dyDescent="0.45">
      <c r="A12" s="4" t="s">
        <v>63</v>
      </c>
      <c r="B12" s="9">
        <v>21</v>
      </c>
      <c r="C12" s="9">
        <v>11</v>
      </c>
      <c r="D12" s="9">
        <v>8</v>
      </c>
      <c r="E12" s="9">
        <v>0</v>
      </c>
      <c r="F12" s="9">
        <v>0</v>
      </c>
    </row>
    <row r="13" spans="1:6" x14ac:dyDescent="0.45">
      <c r="A13" s="4" t="s">
        <v>64</v>
      </c>
      <c r="B13" s="9">
        <v>0</v>
      </c>
      <c r="C13" s="9">
        <v>0</v>
      </c>
      <c r="D13" s="9">
        <v>1</v>
      </c>
      <c r="E13" s="9">
        <v>0</v>
      </c>
      <c r="F13" s="9">
        <v>0</v>
      </c>
    </row>
    <row r="14" spans="1:6" x14ac:dyDescent="0.45">
      <c r="A14" s="4" t="s">
        <v>65</v>
      </c>
      <c r="B14" s="9">
        <v>0</v>
      </c>
      <c r="C14" s="9">
        <v>12</v>
      </c>
      <c r="D14" s="9">
        <v>7</v>
      </c>
      <c r="E14" s="9">
        <v>0</v>
      </c>
      <c r="F14" s="9">
        <v>0</v>
      </c>
    </row>
    <row r="15" spans="1:6" x14ac:dyDescent="0.45">
      <c r="A15" s="4" t="s">
        <v>66</v>
      </c>
      <c r="B15" s="9">
        <v>1</v>
      </c>
      <c r="C15" s="9">
        <v>0</v>
      </c>
      <c r="D15" s="9">
        <v>1</v>
      </c>
      <c r="E15" s="9">
        <v>0</v>
      </c>
      <c r="F15" s="9">
        <v>0</v>
      </c>
    </row>
    <row r="16" spans="1:6" x14ac:dyDescent="0.45">
      <c r="A16" s="4" t="s">
        <v>67</v>
      </c>
      <c r="B16" s="9">
        <v>0</v>
      </c>
      <c r="C16" s="9">
        <v>0</v>
      </c>
      <c r="D16" s="9">
        <v>0</v>
      </c>
      <c r="E16" s="9">
        <v>0</v>
      </c>
      <c r="F16" s="9">
        <v>1</v>
      </c>
    </row>
    <row r="17" spans="1:6" x14ac:dyDescent="0.45">
      <c r="A17" s="4" t="s">
        <v>68</v>
      </c>
      <c r="B17" s="9">
        <v>1</v>
      </c>
      <c r="C17" s="9">
        <v>0</v>
      </c>
      <c r="D17" s="9">
        <v>0</v>
      </c>
      <c r="E17" s="9">
        <v>0</v>
      </c>
      <c r="F17" s="9">
        <v>0</v>
      </c>
    </row>
    <row r="18" spans="1:6" x14ac:dyDescent="0.45">
      <c r="A18" s="4" t="s">
        <v>69</v>
      </c>
      <c r="B18" s="9">
        <v>0</v>
      </c>
      <c r="C18" s="9">
        <v>4</v>
      </c>
      <c r="D18" s="9">
        <v>0</v>
      </c>
      <c r="E18" s="9">
        <v>0</v>
      </c>
      <c r="F18" s="9">
        <v>0</v>
      </c>
    </row>
    <row r="19" spans="1:6" x14ac:dyDescent="0.45">
      <c r="A19" s="4" t="s">
        <v>70</v>
      </c>
      <c r="B19" s="9">
        <v>0</v>
      </c>
      <c r="C19" s="9">
        <v>0</v>
      </c>
      <c r="D19" s="9">
        <v>1</v>
      </c>
      <c r="E19" s="9">
        <v>1</v>
      </c>
      <c r="F19" s="9">
        <v>0</v>
      </c>
    </row>
    <row r="20" spans="1:6" x14ac:dyDescent="0.45">
      <c r="A20" s="4" t="s">
        <v>71</v>
      </c>
      <c r="B20" s="9">
        <v>93</v>
      </c>
      <c r="C20" s="9">
        <v>62</v>
      </c>
      <c r="D20" s="9">
        <v>63</v>
      </c>
      <c r="E20" s="9">
        <v>35</v>
      </c>
      <c r="F20" s="9">
        <v>43</v>
      </c>
    </row>
    <row r="21" spans="1:6" x14ac:dyDescent="0.45">
      <c r="A21" s="4" t="s">
        <v>72</v>
      </c>
      <c r="B21" s="9">
        <v>1</v>
      </c>
      <c r="C21" s="9">
        <v>4</v>
      </c>
      <c r="D21" s="9">
        <v>4</v>
      </c>
      <c r="E21" s="9">
        <v>0</v>
      </c>
      <c r="F21" s="9">
        <v>0</v>
      </c>
    </row>
    <row r="22" spans="1:6" x14ac:dyDescent="0.45">
      <c r="A22" s="4" t="s">
        <v>73</v>
      </c>
      <c r="B22" s="9">
        <v>73</v>
      </c>
      <c r="C22" s="9">
        <v>52</v>
      </c>
      <c r="D22" s="9">
        <v>59</v>
      </c>
      <c r="E22" s="9">
        <v>55</v>
      </c>
      <c r="F22" s="9">
        <v>60</v>
      </c>
    </row>
    <row r="23" spans="1:6" x14ac:dyDescent="0.45">
      <c r="A23" s="4" t="s">
        <v>74</v>
      </c>
      <c r="B23" s="9">
        <v>1</v>
      </c>
      <c r="C23" s="9">
        <v>0</v>
      </c>
      <c r="D23" s="9">
        <v>0</v>
      </c>
      <c r="E23" s="9">
        <v>0</v>
      </c>
      <c r="F23" s="9">
        <v>0</v>
      </c>
    </row>
    <row r="24" spans="1:6" x14ac:dyDescent="0.45">
      <c r="A24" s="4" t="s">
        <v>75</v>
      </c>
      <c r="B24" s="9">
        <v>151</v>
      </c>
      <c r="C24" s="9">
        <v>124</v>
      </c>
      <c r="D24" s="9">
        <v>73</v>
      </c>
      <c r="E24" s="9">
        <v>53</v>
      </c>
      <c r="F24" s="9">
        <v>63</v>
      </c>
    </row>
    <row r="25" spans="1:6" x14ac:dyDescent="0.45">
      <c r="A25" s="4" t="s">
        <v>76</v>
      </c>
      <c r="B25" s="9">
        <v>341</v>
      </c>
      <c r="C25" s="9">
        <v>417</v>
      </c>
      <c r="D25" s="9">
        <v>134</v>
      </c>
      <c r="E25" s="9">
        <v>96</v>
      </c>
      <c r="F25" s="9">
        <v>80</v>
      </c>
    </row>
    <row r="26" spans="1:6" x14ac:dyDescent="0.45">
      <c r="A26" s="4" t="s">
        <v>77</v>
      </c>
      <c r="B26" s="9">
        <v>1756</v>
      </c>
      <c r="C26" s="9">
        <v>2132</v>
      </c>
      <c r="D26" s="9">
        <v>1013</v>
      </c>
      <c r="E26" s="9">
        <v>680</v>
      </c>
      <c r="F26" s="9">
        <v>669</v>
      </c>
    </row>
    <row r="27" spans="1:6" x14ac:dyDescent="0.45">
      <c r="A27" s="4" t="s">
        <v>78</v>
      </c>
      <c r="B27" s="9">
        <v>5</v>
      </c>
      <c r="C27" s="9">
        <v>21</v>
      </c>
      <c r="D27" s="9">
        <v>13</v>
      </c>
      <c r="E27" s="9">
        <v>9</v>
      </c>
      <c r="F27" s="9">
        <v>9</v>
      </c>
    </row>
    <row r="28" spans="1:6" x14ac:dyDescent="0.45">
      <c r="A28" s="4" t="s">
        <v>79</v>
      </c>
      <c r="B28" s="9">
        <v>144</v>
      </c>
      <c r="C28" s="9">
        <v>216</v>
      </c>
      <c r="D28" s="9">
        <v>62</v>
      </c>
      <c r="E28" s="9">
        <v>62</v>
      </c>
      <c r="F28" s="9">
        <v>59</v>
      </c>
    </row>
    <row r="29" spans="1:6" x14ac:dyDescent="0.45">
      <c r="A29" s="4" t="s">
        <v>80</v>
      </c>
      <c r="B29" s="9">
        <v>75</v>
      </c>
      <c r="C29" s="9">
        <v>90</v>
      </c>
      <c r="D29" s="9">
        <v>31</v>
      </c>
      <c r="E29" s="9">
        <v>20</v>
      </c>
      <c r="F29" s="9">
        <v>26</v>
      </c>
    </row>
    <row r="30" spans="1:6" x14ac:dyDescent="0.45">
      <c r="A30" s="4" t="s">
        <v>81</v>
      </c>
      <c r="B30" s="9">
        <v>102</v>
      </c>
      <c r="C30" s="9">
        <v>138</v>
      </c>
      <c r="D30" s="9">
        <v>18</v>
      </c>
      <c r="E30" s="9">
        <v>11</v>
      </c>
      <c r="F30" s="9">
        <v>7</v>
      </c>
    </row>
    <row r="31" spans="1:6" x14ac:dyDescent="0.45">
      <c r="A31" s="4" t="s">
        <v>82</v>
      </c>
      <c r="B31" s="9">
        <v>0</v>
      </c>
      <c r="C31" s="9">
        <v>0</v>
      </c>
      <c r="D31" s="9">
        <v>0</v>
      </c>
      <c r="E31" s="9">
        <v>0</v>
      </c>
      <c r="F31" s="9">
        <v>44</v>
      </c>
    </row>
    <row r="32" spans="1:6" x14ac:dyDescent="0.45">
      <c r="A32" s="4" t="s">
        <v>83</v>
      </c>
      <c r="B32" s="9">
        <v>479</v>
      </c>
      <c r="C32" s="9">
        <v>804</v>
      </c>
      <c r="D32" s="9">
        <v>485</v>
      </c>
      <c r="E32" s="9">
        <v>410</v>
      </c>
      <c r="F32" s="9">
        <v>447</v>
      </c>
    </row>
    <row r="33" spans="1:6" x14ac:dyDescent="0.45">
      <c r="A33" s="4" t="s">
        <v>84</v>
      </c>
      <c r="B33" s="9">
        <v>576</v>
      </c>
      <c r="C33" s="9">
        <v>976</v>
      </c>
      <c r="D33" s="9">
        <v>499</v>
      </c>
      <c r="E33" s="9">
        <v>334</v>
      </c>
      <c r="F33" s="9">
        <v>358</v>
      </c>
    </row>
    <row r="34" spans="1:6" x14ac:dyDescent="0.45">
      <c r="A34" s="4" t="s">
        <v>85</v>
      </c>
      <c r="B34" s="9">
        <v>710</v>
      </c>
      <c r="C34" s="9">
        <v>797</v>
      </c>
      <c r="D34" s="9">
        <v>565</v>
      </c>
      <c r="E34" s="9">
        <v>579</v>
      </c>
      <c r="F34" s="9">
        <v>532</v>
      </c>
    </row>
    <row r="35" spans="1:6" x14ac:dyDescent="0.45">
      <c r="A35" s="4" t="s">
        <v>86</v>
      </c>
      <c r="B35" s="9">
        <v>41</v>
      </c>
      <c r="C35" s="9">
        <v>50</v>
      </c>
      <c r="D35" s="9">
        <v>22</v>
      </c>
      <c r="E35" s="9">
        <v>29</v>
      </c>
      <c r="F35" s="9">
        <v>35</v>
      </c>
    </row>
    <row r="36" spans="1:6" x14ac:dyDescent="0.45">
      <c r="A36" s="4" t="s">
        <v>87</v>
      </c>
      <c r="B36" s="9">
        <v>3381</v>
      </c>
      <c r="C36" s="9">
        <v>2687</v>
      </c>
      <c r="D36" s="9">
        <v>1061</v>
      </c>
      <c r="E36" s="9">
        <v>797</v>
      </c>
      <c r="F36" s="9">
        <v>811</v>
      </c>
    </row>
    <row r="37" spans="1:6" x14ac:dyDescent="0.45">
      <c r="A37" s="4" t="s">
        <v>88</v>
      </c>
      <c r="B37" s="9">
        <v>10</v>
      </c>
      <c r="C37" s="9">
        <v>76</v>
      </c>
      <c r="D37" s="9">
        <v>110</v>
      </c>
      <c r="E37" s="9">
        <v>97</v>
      </c>
      <c r="F37" s="9">
        <v>98</v>
      </c>
    </row>
    <row r="38" spans="1:6" x14ac:dyDescent="0.45">
      <c r="A38" s="4" t="s">
        <v>89</v>
      </c>
      <c r="B38" s="9">
        <v>96</v>
      </c>
      <c r="C38" s="9">
        <v>125</v>
      </c>
      <c r="D38" s="9">
        <v>28</v>
      </c>
      <c r="E38" s="9">
        <v>14</v>
      </c>
      <c r="F38" s="9">
        <v>16</v>
      </c>
    </row>
    <row r="39" spans="1:6" x14ac:dyDescent="0.45">
      <c r="A39" s="4" t="s">
        <v>90</v>
      </c>
      <c r="B39" s="9">
        <v>0</v>
      </c>
      <c r="C39" s="9">
        <v>0</v>
      </c>
      <c r="D39" s="9">
        <v>0</v>
      </c>
      <c r="E39" s="9">
        <v>0</v>
      </c>
      <c r="F39" s="9">
        <v>25</v>
      </c>
    </row>
    <row r="40" spans="1:6" x14ac:dyDescent="0.45">
      <c r="A40" s="4" t="s">
        <v>91</v>
      </c>
      <c r="B40" s="9">
        <v>1</v>
      </c>
      <c r="C40" s="9">
        <v>0</v>
      </c>
      <c r="D40" s="9">
        <v>0</v>
      </c>
      <c r="E40" s="9">
        <v>12</v>
      </c>
      <c r="F40" s="9">
        <v>16</v>
      </c>
    </row>
    <row r="41" spans="1:6" x14ac:dyDescent="0.45">
      <c r="A41" s="4" t="s">
        <v>92</v>
      </c>
      <c r="B41" s="9">
        <v>31</v>
      </c>
      <c r="C41" s="9">
        <v>39</v>
      </c>
      <c r="D41" s="9">
        <v>45</v>
      </c>
      <c r="E41" s="9">
        <v>50</v>
      </c>
      <c r="F41" s="9">
        <v>39</v>
      </c>
    </row>
    <row r="42" spans="1:6" x14ac:dyDescent="0.45">
      <c r="A42" s="4" t="s">
        <v>93</v>
      </c>
      <c r="B42" s="9">
        <v>18</v>
      </c>
      <c r="C42" s="9">
        <v>28</v>
      </c>
      <c r="D42" s="9">
        <v>15</v>
      </c>
      <c r="E42" s="9">
        <v>12</v>
      </c>
      <c r="F42" s="9">
        <v>8</v>
      </c>
    </row>
    <row r="43" spans="1:6" x14ac:dyDescent="0.45">
      <c r="A43" s="4" t="s">
        <v>94</v>
      </c>
      <c r="B43" s="9">
        <v>37</v>
      </c>
      <c r="C43" s="9">
        <v>27</v>
      </c>
      <c r="D43" s="9">
        <v>0</v>
      </c>
      <c r="E43" s="9">
        <v>0</v>
      </c>
      <c r="F43" s="9">
        <v>0</v>
      </c>
    </row>
    <row r="44" spans="1:6" x14ac:dyDescent="0.45">
      <c r="A44" s="4" t="s">
        <v>95</v>
      </c>
      <c r="B44" s="9">
        <v>7</v>
      </c>
      <c r="C44" s="9">
        <v>6</v>
      </c>
      <c r="D44" s="9">
        <v>6</v>
      </c>
      <c r="E44" s="9">
        <v>4</v>
      </c>
      <c r="F44" s="9">
        <v>7</v>
      </c>
    </row>
    <row r="45" spans="1:6" x14ac:dyDescent="0.45">
      <c r="A45" s="4" t="s">
        <v>96</v>
      </c>
      <c r="B45" s="9">
        <v>56</v>
      </c>
      <c r="C45" s="9">
        <v>34</v>
      </c>
      <c r="D45" s="9">
        <v>2</v>
      </c>
      <c r="E45" s="9">
        <v>0</v>
      </c>
      <c r="F45" s="9">
        <v>1</v>
      </c>
    </row>
    <row r="46" spans="1:6" x14ac:dyDescent="0.45">
      <c r="A46" s="4" t="s">
        <v>97</v>
      </c>
      <c r="B46" s="9">
        <v>103</v>
      </c>
      <c r="C46" s="9">
        <v>143</v>
      </c>
      <c r="D46" s="9">
        <v>39</v>
      </c>
      <c r="E46" s="9">
        <v>33</v>
      </c>
      <c r="F46" s="9">
        <v>18</v>
      </c>
    </row>
    <row r="47" spans="1:6" x14ac:dyDescent="0.45">
      <c r="A47" s="4" t="s">
        <v>98</v>
      </c>
      <c r="B47" s="9">
        <v>27</v>
      </c>
      <c r="C47" s="9">
        <v>11</v>
      </c>
      <c r="D47" s="9">
        <v>0</v>
      </c>
      <c r="E47" s="9">
        <v>0</v>
      </c>
      <c r="F47" s="9">
        <v>0</v>
      </c>
    </row>
    <row r="48" spans="1:6" x14ac:dyDescent="0.45">
      <c r="A48" s="4" t="s">
        <v>99</v>
      </c>
      <c r="B48" s="9">
        <v>1078</v>
      </c>
      <c r="C48" s="9">
        <v>1187</v>
      </c>
      <c r="D48" s="9">
        <v>651</v>
      </c>
      <c r="E48" s="9">
        <v>469</v>
      </c>
      <c r="F48" s="9">
        <v>438</v>
      </c>
    </row>
    <row r="49" spans="1:6" x14ac:dyDescent="0.45">
      <c r="A49" s="4" t="s">
        <v>100</v>
      </c>
      <c r="B49" s="9">
        <v>94</v>
      </c>
      <c r="C49" s="9">
        <v>118</v>
      </c>
      <c r="D49" s="9">
        <v>43</v>
      </c>
      <c r="E49" s="9">
        <v>22</v>
      </c>
      <c r="F49" s="9">
        <v>17</v>
      </c>
    </row>
    <row r="50" spans="1:6" x14ac:dyDescent="0.45">
      <c r="A50" s="4" t="s">
        <v>101</v>
      </c>
      <c r="B50" s="9">
        <v>51</v>
      </c>
      <c r="C50" s="9">
        <v>61</v>
      </c>
      <c r="D50" s="9">
        <v>40</v>
      </c>
      <c r="E50" s="9">
        <v>51</v>
      </c>
      <c r="F50" s="9">
        <v>33</v>
      </c>
    </row>
    <row r="51" spans="1:6" x14ac:dyDescent="0.45">
      <c r="A51" s="4" t="s">
        <v>102</v>
      </c>
      <c r="B51" s="9">
        <v>83</v>
      </c>
      <c r="C51" s="9">
        <v>61</v>
      </c>
      <c r="D51" s="9">
        <v>17</v>
      </c>
      <c r="E51" s="9">
        <v>15</v>
      </c>
      <c r="F51" s="9">
        <v>14</v>
      </c>
    </row>
    <row r="52" spans="1:6" x14ac:dyDescent="0.45">
      <c r="A52" s="4" t="s">
        <v>103</v>
      </c>
      <c r="B52" s="9">
        <v>1</v>
      </c>
      <c r="C52" s="9">
        <v>2</v>
      </c>
      <c r="D52" s="9">
        <v>1</v>
      </c>
      <c r="E52" s="9">
        <v>0</v>
      </c>
      <c r="F52" s="9">
        <v>0</v>
      </c>
    </row>
    <row r="53" spans="1:6" x14ac:dyDescent="0.45">
      <c r="A53" s="4" t="s">
        <v>104</v>
      </c>
      <c r="B53" s="9">
        <v>0</v>
      </c>
      <c r="C53" s="9">
        <v>1</v>
      </c>
      <c r="D53" s="9">
        <v>0</v>
      </c>
      <c r="E53" s="9">
        <v>0</v>
      </c>
      <c r="F53" s="9">
        <v>0</v>
      </c>
    </row>
    <row r="54" spans="1:6" x14ac:dyDescent="0.45">
      <c r="A54" s="4" t="s">
        <v>105</v>
      </c>
      <c r="B54" s="9">
        <v>447</v>
      </c>
      <c r="C54" s="9">
        <v>598</v>
      </c>
      <c r="D54" s="9">
        <v>271</v>
      </c>
      <c r="E54" s="9">
        <v>207</v>
      </c>
      <c r="F54" s="9">
        <v>171</v>
      </c>
    </row>
    <row r="55" spans="1:6" x14ac:dyDescent="0.45">
      <c r="A55" s="4" t="s">
        <v>106</v>
      </c>
      <c r="B55" s="9">
        <v>272</v>
      </c>
      <c r="C55" s="9">
        <v>340</v>
      </c>
      <c r="D55" s="9">
        <v>135</v>
      </c>
      <c r="E55" s="9">
        <v>109</v>
      </c>
      <c r="F55" s="9">
        <v>215</v>
      </c>
    </row>
    <row r="56" spans="1:6" x14ac:dyDescent="0.45">
      <c r="A56" s="4" t="s">
        <v>107</v>
      </c>
      <c r="B56" s="9">
        <v>129</v>
      </c>
      <c r="C56" s="9">
        <v>225</v>
      </c>
      <c r="D56" s="9">
        <v>111</v>
      </c>
      <c r="E56" s="9">
        <v>44</v>
      </c>
      <c r="F56" s="9">
        <v>49</v>
      </c>
    </row>
    <row r="57" spans="1:6" x14ac:dyDescent="0.45">
      <c r="A57" s="4" t="s">
        <v>108</v>
      </c>
      <c r="B57" s="9">
        <v>1</v>
      </c>
      <c r="C57" s="9">
        <v>1</v>
      </c>
      <c r="D57" s="9">
        <v>0</v>
      </c>
      <c r="E57" s="9">
        <v>0</v>
      </c>
      <c r="F57" s="9">
        <v>0</v>
      </c>
    </row>
    <row r="58" spans="1:6" x14ac:dyDescent="0.45">
      <c r="A58" s="4" t="s">
        <v>109</v>
      </c>
      <c r="B58" s="9">
        <v>1341</v>
      </c>
      <c r="C58" s="9">
        <v>727</v>
      </c>
      <c r="D58" s="9">
        <v>416</v>
      </c>
      <c r="E58" s="9">
        <v>341</v>
      </c>
      <c r="F58" s="9">
        <v>327</v>
      </c>
    </row>
    <row r="59" spans="1:6" x14ac:dyDescent="0.45">
      <c r="A59" s="4" t="s">
        <v>110</v>
      </c>
      <c r="B59" s="9">
        <v>1</v>
      </c>
      <c r="C59" s="9">
        <v>0</v>
      </c>
      <c r="D59" s="9">
        <v>0</v>
      </c>
      <c r="E59" s="9">
        <v>2</v>
      </c>
      <c r="F59" s="9">
        <v>0</v>
      </c>
    </row>
    <row r="60" spans="1:6" x14ac:dyDescent="0.45">
      <c r="A60" s="4" t="s">
        <v>111</v>
      </c>
      <c r="B60" s="9">
        <v>84</v>
      </c>
      <c r="C60" s="9">
        <v>56</v>
      </c>
      <c r="D60" s="9">
        <v>100</v>
      </c>
      <c r="E60" s="9">
        <v>121</v>
      </c>
      <c r="F60" s="9">
        <v>96</v>
      </c>
    </row>
    <row r="61" spans="1:6" x14ac:dyDescent="0.45">
      <c r="A61" s="4" t="s">
        <v>112</v>
      </c>
      <c r="B61" s="9">
        <v>39</v>
      </c>
      <c r="C61" s="9">
        <v>50</v>
      </c>
      <c r="D61" s="9">
        <v>38</v>
      </c>
      <c r="E61" s="9">
        <v>56</v>
      </c>
      <c r="F61" s="9">
        <v>50</v>
      </c>
    </row>
    <row r="62" spans="1:6" x14ac:dyDescent="0.45">
      <c r="A62" s="4" t="s">
        <v>113</v>
      </c>
      <c r="B62" s="9">
        <v>0</v>
      </c>
      <c r="C62" s="9">
        <v>0</v>
      </c>
      <c r="D62" s="9">
        <v>2</v>
      </c>
      <c r="E62" s="9">
        <v>0</v>
      </c>
      <c r="F62" s="9">
        <v>0</v>
      </c>
    </row>
    <row r="63" spans="1:6" x14ac:dyDescent="0.45">
      <c r="A63" s="4" t="s">
        <v>114</v>
      </c>
      <c r="B63" s="9">
        <v>18</v>
      </c>
      <c r="C63" s="9">
        <v>10</v>
      </c>
      <c r="D63" s="9">
        <v>4</v>
      </c>
      <c r="E63" s="9">
        <v>0</v>
      </c>
      <c r="F63" s="9">
        <v>0</v>
      </c>
    </row>
    <row r="64" spans="1:6" x14ac:dyDescent="0.45">
      <c r="A64" s="4" t="s">
        <v>115</v>
      </c>
      <c r="B64" s="9">
        <v>73</v>
      </c>
      <c r="C64" s="9">
        <v>133</v>
      </c>
      <c r="D64" s="9">
        <v>33</v>
      </c>
      <c r="E64" s="9">
        <v>4</v>
      </c>
      <c r="F64" s="9">
        <v>12</v>
      </c>
    </row>
    <row r="65" spans="1:6" ht="26.4" x14ac:dyDescent="0.45">
      <c r="A65" s="4" t="s">
        <v>116</v>
      </c>
      <c r="B65" s="9">
        <v>18</v>
      </c>
      <c r="C65" s="9">
        <v>15</v>
      </c>
      <c r="D65" s="9">
        <v>34</v>
      </c>
      <c r="E65" s="9">
        <v>48</v>
      </c>
      <c r="F65" s="9">
        <v>62</v>
      </c>
    </row>
    <row r="66" spans="1:6" x14ac:dyDescent="0.45">
      <c r="A66" s="4" t="s">
        <v>117</v>
      </c>
      <c r="B66" s="9">
        <v>177</v>
      </c>
      <c r="C66" s="9">
        <v>215</v>
      </c>
      <c r="D66" s="9">
        <v>90</v>
      </c>
      <c r="E66" s="9">
        <v>58</v>
      </c>
      <c r="F66" s="9">
        <v>52</v>
      </c>
    </row>
    <row r="67" spans="1:6" x14ac:dyDescent="0.45">
      <c r="A67" s="4" t="s">
        <v>118</v>
      </c>
      <c r="B67" s="9">
        <v>1</v>
      </c>
      <c r="C67" s="9">
        <v>5</v>
      </c>
      <c r="D67" s="9">
        <v>6</v>
      </c>
      <c r="E67" s="9">
        <v>3</v>
      </c>
      <c r="F67" s="9">
        <v>0</v>
      </c>
    </row>
    <row r="68" spans="1:6" x14ac:dyDescent="0.45">
      <c r="A68" s="4" t="s">
        <v>119</v>
      </c>
      <c r="B68" s="9">
        <v>0</v>
      </c>
      <c r="C68" s="9">
        <v>0</v>
      </c>
      <c r="D68" s="9">
        <v>1</v>
      </c>
      <c r="E68" s="9">
        <v>0</v>
      </c>
      <c r="F68" s="9">
        <v>0</v>
      </c>
    </row>
    <row r="69" spans="1:6" x14ac:dyDescent="0.45">
      <c r="A69" s="4" t="s">
        <v>120</v>
      </c>
      <c r="B69" s="9">
        <v>0</v>
      </c>
      <c r="C69" s="9">
        <v>0</v>
      </c>
      <c r="D69" s="9">
        <v>1</v>
      </c>
      <c r="E69" s="9">
        <v>0</v>
      </c>
      <c r="F69" s="9">
        <v>0</v>
      </c>
    </row>
    <row r="70" spans="1:6" x14ac:dyDescent="0.45">
      <c r="A70" s="4" t="s">
        <v>121</v>
      </c>
      <c r="B70" s="9">
        <v>3</v>
      </c>
      <c r="C70" s="9">
        <v>0</v>
      </c>
      <c r="D70" s="9">
        <v>1</v>
      </c>
      <c r="E70" s="9">
        <v>2</v>
      </c>
      <c r="F70" s="9">
        <v>0</v>
      </c>
    </row>
    <row r="71" spans="1:6" x14ac:dyDescent="0.45">
      <c r="A71" s="4" t="s">
        <v>122</v>
      </c>
      <c r="B71" s="9">
        <v>0</v>
      </c>
      <c r="C71" s="9">
        <v>0</v>
      </c>
      <c r="D71" s="9">
        <v>0</v>
      </c>
      <c r="E71" s="9">
        <v>0</v>
      </c>
      <c r="F71" s="9">
        <v>1</v>
      </c>
    </row>
    <row r="72" spans="1:6" x14ac:dyDescent="0.45">
      <c r="A72" s="4" t="s">
        <v>123</v>
      </c>
      <c r="B72" s="9">
        <v>0</v>
      </c>
      <c r="C72" s="9">
        <v>0</v>
      </c>
      <c r="D72" s="9">
        <v>0</v>
      </c>
      <c r="E72" s="9">
        <v>7</v>
      </c>
      <c r="F72" s="9">
        <v>4</v>
      </c>
    </row>
    <row r="73" spans="1:6" x14ac:dyDescent="0.45">
      <c r="A73" s="4" t="s">
        <v>124</v>
      </c>
      <c r="B73" s="9">
        <v>17</v>
      </c>
      <c r="C73" s="9">
        <v>7</v>
      </c>
      <c r="D73" s="9">
        <v>9</v>
      </c>
      <c r="E73" s="9">
        <v>11</v>
      </c>
      <c r="F73" s="9">
        <v>7</v>
      </c>
    </row>
    <row r="74" spans="1:6" x14ac:dyDescent="0.45">
      <c r="A74" s="4" t="s">
        <v>125</v>
      </c>
      <c r="B74" s="9">
        <v>1</v>
      </c>
      <c r="C74" s="9">
        <v>0</v>
      </c>
      <c r="D74" s="9">
        <v>0</v>
      </c>
      <c r="E74" s="9">
        <v>0</v>
      </c>
      <c r="F74" s="9">
        <v>0</v>
      </c>
    </row>
    <row r="75" spans="1:6" x14ac:dyDescent="0.45">
      <c r="A75" s="4" t="s">
        <v>126</v>
      </c>
      <c r="B75" s="9">
        <v>0</v>
      </c>
      <c r="C75" s="9">
        <v>0</v>
      </c>
      <c r="D75" s="9">
        <v>0</v>
      </c>
      <c r="E75" s="9">
        <v>0</v>
      </c>
      <c r="F75" s="9">
        <v>1</v>
      </c>
    </row>
    <row r="76" spans="1:6" x14ac:dyDescent="0.45">
      <c r="A76" s="4" t="s">
        <v>127</v>
      </c>
      <c r="B76" s="9">
        <v>36</v>
      </c>
      <c r="C76" s="9">
        <v>26</v>
      </c>
      <c r="D76" s="9">
        <v>21</v>
      </c>
      <c r="E76" s="9">
        <v>18</v>
      </c>
      <c r="F76" s="9">
        <v>36</v>
      </c>
    </row>
    <row r="77" spans="1:6" x14ac:dyDescent="0.45">
      <c r="A77" s="4" t="s">
        <v>128</v>
      </c>
      <c r="B77" s="9">
        <v>90</v>
      </c>
      <c r="C77" s="9">
        <v>0</v>
      </c>
      <c r="D77" s="9">
        <v>0</v>
      </c>
      <c r="E77" s="9">
        <v>3</v>
      </c>
      <c r="F77" s="9">
        <v>0</v>
      </c>
    </row>
    <row r="78" spans="1:6" x14ac:dyDescent="0.45">
      <c r="A78" s="4" t="s">
        <v>129</v>
      </c>
      <c r="B78" s="9">
        <v>1</v>
      </c>
      <c r="C78" s="9">
        <v>0</v>
      </c>
      <c r="D78" s="9">
        <v>1</v>
      </c>
      <c r="E78" s="9">
        <v>4</v>
      </c>
      <c r="F78" s="9">
        <v>3</v>
      </c>
    </row>
    <row r="79" spans="1:6" x14ac:dyDescent="0.45">
      <c r="A79" s="4" t="s">
        <v>130</v>
      </c>
      <c r="B79" s="9">
        <v>8</v>
      </c>
      <c r="C79" s="9">
        <v>3</v>
      </c>
      <c r="D79" s="9">
        <v>18</v>
      </c>
      <c r="E79" s="9">
        <v>15</v>
      </c>
      <c r="F79" s="9">
        <v>11</v>
      </c>
    </row>
    <row r="80" spans="1:6" x14ac:dyDescent="0.45">
      <c r="A80" s="4" t="s">
        <v>131</v>
      </c>
      <c r="B80" s="9">
        <v>0</v>
      </c>
      <c r="C80" s="9">
        <v>0</v>
      </c>
      <c r="D80" s="9">
        <v>0</v>
      </c>
      <c r="E80" s="9">
        <v>1</v>
      </c>
      <c r="F80" s="9">
        <v>0</v>
      </c>
    </row>
    <row r="81" spans="1:6" x14ac:dyDescent="0.45">
      <c r="A81" s="4" t="s">
        <v>132</v>
      </c>
      <c r="B81" s="9">
        <v>1</v>
      </c>
      <c r="C81" s="9">
        <v>0</v>
      </c>
      <c r="D81" s="9">
        <v>0</v>
      </c>
      <c r="E81" s="9">
        <v>0</v>
      </c>
      <c r="F81" s="9">
        <v>0</v>
      </c>
    </row>
    <row r="82" spans="1:6" x14ac:dyDescent="0.45">
      <c r="A82" s="4" t="s">
        <v>133</v>
      </c>
      <c r="B82" s="9">
        <v>0</v>
      </c>
      <c r="C82" s="9">
        <v>0</v>
      </c>
      <c r="D82" s="9">
        <v>0</v>
      </c>
      <c r="E82" s="9">
        <v>1</v>
      </c>
      <c r="F82" s="9">
        <v>0</v>
      </c>
    </row>
    <row r="83" spans="1:6" x14ac:dyDescent="0.45">
      <c r="A83" s="4" t="s">
        <v>134</v>
      </c>
      <c r="B83" s="9">
        <v>1</v>
      </c>
      <c r="C83" s="9">
        <v>0</v>
      </c>
      <c r="D83" s="9">
        <v>0</v>
      </c>
      <c r="E83" s="9">
        <v>0</v>
      </c>
      <c r="F83" s="9">
        <v>0</v>
      </c>
    </row>
    <row r="84" spans="1:6" x14ac:dyDescent="0.45">
      <c r="A84" s="4" t="s">
        <v>135</v>
      </c>
      <c r="B84" s="9">
        <v>2</v>
      </c>
      <c r="C84" s="9">
        <v>0</v>
      </c>
      <c r="D84" s="9">
        <v>0</v>
      </c>
      <c r="E84" s="9">
        <v>0</v>
      </c>
      <c r="F84" s="9">
        <v>0</v>
      </c>
    </row>
    <row r="85" spans="1:6" x14ac:dyDescent="0.45">
      <c r="A85" s="4" t="s">
        <v>136</v>
      </c>
      <c r="B85" s="9">
        <v>35</v>
      </c>
      <c r="C85" s="9">
        <v>115</v>
      </c>
      <c r="D85" s="9">
        <v>30</v>
      </c>
      <c r="E85" s="9">
        <v>27</v>
      </c>
      <c r="F85" s="9">
        <v>22</v>
      </c>
    </row>
    <row r="86" spans="1:6" x14ac:dyDescent="0.45">
      <c r="A86" s="4" t="s">
        <v>137</v>
      </c>
      <c r="B86" s="9">
        <v>16</v>
      </c>
      <c r="C86" s="9">
        <v>16</v>
      </c>
      <c r="D86" s="9">
        <v>0</v>
      </c>
      <c r="E86" s="9">
        <v>0</v>
      </c>
      <c r="F86" s="9">
        <v>0</v>
      </c>
    </row>
    <row r="87" spans="1:6" x14ac:dyDescent="0.45">
      <c r="A87" s="4" t="s">
        <v>138</v>
      </c>
      <c r="B87" s="9">
        <v>3291</v>
      </c>
      <c r="C87" s="9">
        <v>2050</v>
      </c>
      <c r="D87" s="9">
        <v>1672</v>
      </c>
      <c r="E87" s="9">
        <v>1562</v>
      </c>
      <c r="F87" s="9">
        <v>1481</v>
      </c>
    </row>
    <row r="88" spans="1:6" x14ac:dyDescent="0.45">
      <c r="A88" s="4" t="s">
        <v>139</v>
      </c>
      <c r="B88" s="9">
        <v>0</v>
      </c>
      <c r="C88" s="9">
        <v>9</v>
      </c>
      <c r="D88" s="9">
        <v>27</v>
      </c>
      <c r="E88" s="9">
        <v>23</v>
      </c>
      <c r="F88" s="9">
        <v>12</v>
      </c>
    </row>
    <row r="89" spans="1:6" x14ac:dyDescent="0.45">
      <c r="A89" s="4" t="s">
        <v>140</v>
      </c>
      <c r="B89" s="9">
        <v>0</v>
      </c>
      <c r="C89" s="9">
        <v>1</v>
      </c>
      <c r="D89" s="9">
        <v>0</v>
      </c>
      <c r="E89" s="9">
        <v>0</v>
      </c>
      <c r="F89" s="9">
        <v>0</v>
      </c>
    </row>
    <row r="90" spans="1:6" x14ac:dyDescent="0.45">
      <c r="A90" s="4" t="s">
        <v>141</v>
      </c>
      <c r="B90" s="9">
        <v>220</v>
      </c>
      <c r="C90" s="9">
        <v>137</v>
      </c>
      <c r="D90" s="9">
        <v>105</v>
      </c>
      <c r="E90" s="9">
        <v>91</v>
      </c>
      <c r="F90" s="9">
        <v>108</v>
      </c>
    </row>
    <row r="91" spans="1:6" ht="26.4" x14ac:dyDescent="0.45">
      <c r="A91" s="4" t="s">
        <v>142</v>
      </c>
      <c r="B91" s="9">
        <v>1427</v>
      </c>
      <c r="C91" s="9">
        <v>1720</v>
      </c>
      <c r="D91" s="9">
        <v>862</v>
      </c>
      <c r="E91" s="9">
        <v>832</v>
      </c>
      <c r="F91" s="9">
        <v>751</v>
      </c>
    </row>
    <row r="92" spans="1:6" x14ac:dyDescent="0.45">
      <c r="A92" s="4" t="s">
        <v>143</v>
      </c>
      <c r="B92" s="9">
        <v>34</v>
      </c>
      <c r="C92" s="9">
        <v>73</v>
      </c>
      <c r="D92" s="9">
        <v>99</v>
      </c>
      <c r="E92" s="9">
        <v>108</v>
      </c>
      <c r="F92" s="9">
        <v>86</v>
      </c>
    </row>
    <row r="93" spans="1:6" ht="26.4" x14ac:dyDescent="0.45">
      <c r="A93" s="4" t="s">
        <v>144</v>
      </c>
      <c r="B93" s="9">
        <v>4814</v>
      </c>
      <c r="C93" s="9">
        <v>6511</v>
      </c>
      <c r="D93" s="9">
        <v>2554</v>
      </c>
      <c r="E93" s="9">
        <v>1812</v>
      </c>
      <c r="F93" s="9">
        <v>1727</v>
      </c>
    </row>
    <row r="94" spans="1:6" x14ac:dyDescent="0.45">
      <c r="A94" s="4" t="s">
        <v>145</v>
      </c>
      <c r="B94" s="9">
        <v>650</v>
      </c>
      <c r="C94" s="9">
        <v>531</v>
      </c>
      <c r="D94" s="9">
        <v>403</v>
      </c>
      <c r="E94" s="9">
        <v>434</v>
      </c>
      <c r="F94" s="9">
        <v>517</v>
      </c>
    </row>
    <row r="95" spans="1:6" ht="26.4" x14ac:dyDescent="0.45">
      <c r="A95" s="4" t="s">
        <v>146</v>
      </c>
      <c r="B95" s="9">
        <v>39</v>
      </c>
      <c r="C95" s="9">
        <v>27</v>
      </c>
      <c r="D95" s="9">
        <v>7</v>
      </c>
      <c r="E95" s="9">
        <v>5</v>
      </c>
      <c r="F95" s="9">
        <v>6</v>
      </c>
    </row>
    <row r="96" spans="1:6" ht="26.4" x14ac:dyDescent="0.45">
      <c r="A96" s="4" t="s">
        <v>147</v>
      </c>
      <c r="B96" s="9">
        <v>133</v>
      </c>
      <c r="C96" s="9">
        <v>0</v>
      </c>
      <c r="D96" s="9">
        <v>0</v>
      </c>
      <c r="E96" s="9">
        <v>0</v>
      </c>
      <c r="F96" s="9">
        <v>0</v>
      </c>
    </row>
    <row r="97" spans="1:6" x14ac:dyDescent="0.45">
      <c r="A97" s="4" t="s">
        <v>148</v>
      </c>
      <c r="B97" s="9">
        <v>84</v>
      </c>
      <c r="C97" s="9">
        <v>174</v>
      </c>
      <c r="D97" s="9">
        <v>50</v>
      </c>
      <c r="E97" s="9">
        <v>0</v>
      </c>
      <c r="F97" s="9">
        <v>0</v>
      </c>
    </row>
    <row r="98" spans="1:6" x14ac:dyDescent="0.45">
      <c r="A98" s="4" t="s">
        <v>149</v>
      </c>
      <c r="B98" s="9">
        <v>14</v>
      </c>
      <c r="C98" s="9">
        <v>3</v>
      </c>
      <c r="D98" s="9">
        <v>0</v>
      </c>
      <c r="E98" s="9">
        <v>0</v>
      </c>
      <c r="F98" s="9">
        <v>0</v>
      </c>
    </row>
    <row r="99" spans="1:6" x14ac:dyDescent="0.45">
      <c r="A99" s="4" t="s">
        <v>150</v>
      </c>
      <c r="B99" s="9">
        <v>1</v>
      </c>
      <c r="C99" s="9">
        <v>1</v>
      </c>
      <c r="D99" s="9">
        <v>1</v>
      </c>
      <c r="E99" s="9">
        <v>0</v>
      </c>
      <c r="F99" s="9">
        <v>0</v>
      </c>
    </row>
    <row r="100" spans="1:6" x14ac:dyDescent="0.45">
      <c r="A100" s="4" t="s">
        <v>151</v>
      </c>
      <c r="B100" s="9">
        <v>0</v>
      </c>
      <c r="C100" s="9">
        <v>5</v>
      </c>
      <c r="D100" s="9">
        <v>4</v>
      </c>
      <c r="E100" s="9">
        <v>10</v>
      </c>
      <c r="F100" s="9">
        <v>9</v>
      </c>
    </row>
    <row r="101" spans="1:6" x14ac:dyDescent="0.45">
      <c r="A101" s="4" t="s">
        <v>152</v>
      </c>
      <c r="B101" s="9">
        <v>0</v>
      </c>
      <c r="C101" s="9">
        <v>0</v>
      </c>
      <c r="D101" s="9">
        <v>1</v>
      </c>
      <c r="E101" s="9">
        <v>0</v>
      </c>
      <c r="F101" s="9">
        <v>0</v>
      </c>
    </row>
    <row r="102" spans="1:6" x14ac:dyDescent="0.45">
      <c r="A102" s="4" t="s">
        <v>153</v>
      </c>
      <c r="B102" s="9">
        <v>0</v>
      </c>
      <c r="C102" s="9">
        <v>0</v>
      </c>
      <c r="D102" s="9">
        <v>0</v>
      </c>
      <c r="E102" s="9">
        <v>0</v>
      </c>
      <c r="F102" s="9">
        <v>1</v>
      </c>
    </row>
    <row r="103" spans="1:6" x14ac:dyDescent="0.45">
      <c r="A103" s="4" t="s">
        <v>154</v>
      </c>
      <c r="B103" s="9">
        <v>0</v>
      </c>
      <c r="C103" s="9">
        <v>0</v>
      </c>
      <c r="D103" s="9">
        <v>0</v>
      </c>
      <c r="E103" s="9">
        <v>1</v>
      </c>
      <c r="F103" s="9">
        <v>0</v>
      </c>
    </row>
    <row r="104" spans="1:6" x14ac:dyDescent="0.45">
      <c r="A104" s="4" t="s">
        <v>155</v>
      </c>
      <c r="B104" s="9">
        <v>23164</v>
      </c>
      <c r="C104" s="9">
        <v>24303</v>
      </c>
      <c r="D104" s="9">
        <v>12224</v>
      </c>
      <c r="E104" s="9">
        <v>9912</v>
      </c>
      <c r="F104" s="9">
        <v>9795</v>
      </c>
    </row>
    <row r="105" spans="1:6" ht="13.95" customHeight="1" x14ac:dyDescent="0.45">
      <c r="A105" s="3"/>
    </row>
    <row r="106" spans="1:6" s="10" customFormat="1" ht="13.95" customHeight="1" x14ac:dyDescent="0.25">
      <c r="A106" s="10" t="s">
        <v>52</v>
      </c>
    </row>
    <row r="107" spans="1:6" ht="13.95" customHeight="1" x14ac:dyDescent="0.45">
      <c r="A107" s="19" t="s">
        <v>2</v>
      </c>
      <c r="B107" s="19"/>
      <c r="C107" s="19"/>
      <c r="D107" s="19"/>
      <c r="E107" s="19"/>
      <c r="F107" s="19"/>
    </row>
    <row r="108" spans="1:6" s="10" customFormat="1" ht="13.95" customHeight="1" x14ac:dyDescent="0.25">
      <c r="A108" s="10" t="s">
        <v>53</v>
      </c>
    </row>
    <row r="109" spans="1:6" s="10" customFormat="1" ht="13.95" customHeight="1" x14ac:dyDescent="0.25">
      <c r="A109" s="10" t="s">
        <v>54</v>
      </c>
    </row>
    <row r="110" spans="1:6" s="10" customFormat="1" ht="13.95" customHeight="1" x14ac:dyDescent="0.25">
      <c r="A110" s="10" t="s">
        <v>55</v>
      </c>
    </row>
    <row r="111" spans="1:6" s="10" customFormat="1" ht="13.95" customHeight="1" x14ac:dyDescent="0.25">
      <c r="A111" s="10" t="s">
        <v>56</v>
      </c>
    </row>
    <row r="112" spans="1:6" s="10" customFormat="1" ht="13.95" customHeight="1" x14ac:dyDescent="0.25">
      <c r="A112" s="10" t="s">
        <v>57</v>
      </c>
    </row>
    <row r="113" spans="1:1" ht="13.95" customHeight="1" x14ac:dyDescent="0.45">
      <c r="A113" s="3"/>
    </row>
  </sheetData>
  <mergeCells count="3">
    <mergeCell ref="A3:F3"/>
    <mergeCell ref="A6:F6"/>
    <mergeCell ref="A107:F107"/>
  </mergeCells>
  <hyperlinks>
    <hyperlink ref="A1" location="'Table of Contents'!A1" display="'Table of Contents'!A1" xr:uid="{9A239D81-822B-4B24-BA27-00C082C0A1B2}"/>
  </hyperlinks>
  <pageMargins left="0.08" right="0.08" top="1" bottom="1" header="0.5" footer="0.5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84B3D-EBC3-472A-992C-DA8E8E80CA95}">
  <dimension ref="A1:F22"/>
  <sheetViews>
    <sheetView workbookViewId="0"/>
  </sheetViews>
  <sheetFormatPr defaultColWidth="8.81640625" defaultRowHeight="19.2" x14ac:dyDescent="0.45"/>
  <cols>
    <col min="1" max="1" width="20.453125" style="1" bestFit="1" customWidth="1"/>
    <col min="2" max="6" width="13.6328125" style="1" bestFit="1" customWidth="1"/>
    <col min="7" max="16384" width="8.81640625" style="1"/>
  </cols>
  <sheetData>
    <row r="1" spans="1:6" s="2" customFormat="1" ht="18" customHeight="1" x14ac:dyDescent="0.3">
      <c r="A1" s="2" t="s">
        <v>0</v>
      </c>
    </row>
    <row r="2" spans="1:6" s="2" customFormat="1" ht="18" customHeight="1" x14ac:dyDescent="0.3">
      <c r="A2" s="2" t="s">
        <v>1</v>
      </c>
    </row>
    <row r="3" spans="1:6" ht="18" customHeight="1" x14ac:dyDescent="0.45">
      <c r="A3" s="18" t="s">
        <v>2</v>
      </c>
      <c r="B3" s="18"/>
      <c r="C3" s="18"/>
      <c r="D3" s="18"/>
      <c r="E3" s="18"/>
      <c r="F3" s="18"/>
    </row>
    <row r="4" spans="1:6" s="2" customFormat="1" ht="18" customHeight="1" x14ac:dyDescent="0.3">
      <c r="A4" s="2" t="s">
        <v>156</v>
      </c>
    </row>
    <row r="5" spans="1:6" s="2" customFormat="1" ht="18" customHeight="1" x14ac:dyDescent="0.3">
      <c r="A5" s="2" t="s">
        <v>59</v>
      </c>
    </row>
    <row r="6" spans="1:6" ht="18" customHeight="1" x14ac:dyDescent="0.45">
      <c r="A6" s="18" t="s">
        <v>2</v>
      </c>
      <c r="B6" s="18"/>
      <c r="C6" s="18"/>
      <c r="D6" s="18"/>
      <c r="E6" s="18"/>
      <c r="F6" s="18"/>
    </row>
    <row r="7" spans="1:6" s="2" customFormat="1" ht="18" customHeight="1" x14ac:dyDescent="0.3">
      <c r="A7" s="2" t="s">
        <v>5</v>
      </c>
    </row>
    <row r="8" spans="1:6" ht="13.95" customHeight="1" x14ac:dyDescent="0.45">
      <c r="A8" s="3"/>
    </row>
    <row r="9" spans="1:6" x14ac:dyDescent="0.45">
      <c r="A9" s="8" t="s">
        <v>157</v>
      </c>
      <c r="B9" s="8">
        <v>2021</v>
      </c>
      <c r="C9" s="8">
        <v>2022</v>
      </c>
      <c r="D9" s="8">
        <v>2023</v>
      </c>
      <c r="E9" s="8">
        <v>2024</v>
      </c>
      <c r="F9" s="8">
        <v>2025</v>
      </c>
    </row>
    <row r="10" spans="1:6" x14ac:dyDescent="0.45">
      <c r="A10" s="4" t="s">
        <v>158</v>
      </c>
      <c r="B10" s="9">
        <v>113</v>
      </c>
      <c r="C10" s="9">
        <v>139</v>
      </c>
      <c r="D10" s="9">
        <v>63</v>
      </c>
      <c r="E10" s="9">
        <v>64</v>
      </c>
      <c r="F10" s="9">
        <v>69</v>
      </c>
    </row>
    <row r="11" spans="1:6" x14ac:dyDescent="0.45">
      <c r="A11" s="4" t="s">
        <v>159</v>
      </c>
      <c r="B11" s="9">
        <v>5358</v>
      </c>
      <c r="C11" s="9">
        <v>4954</v>
      </c>
      <c r="D11" s="9">
        <v>3063</v>
      </c>
      <c r="E11" s="9">
        <v>2544</v>
      </c>
      <c r="F11" s="9">
        <v>2580</v>
      </c>
    </row>
    <row r="12" spans="1:6" x14ac:dyDescent="0.45">
      <c r="A12" s="4" t="s">
        <v>160</v>
      </c>
      <c r="B12" s="9">
        <v>17693</v>
      </c>
      <c r="C12" s="9">
        <v>19210</v>
      </c>
      <c r="D12" s="9">
        <v>9098</v>
      </c>
      <c r="E12" s="9">
        <v>7304</v>
      </c>
      <c r="F12" s="9">
        <v>7146</v>
      </c>
    </row>
    <row r="13" spans="1:6" x14ac:dyDescent="0.45">
      <c r="A13" s="4" t="s">
        <v>161</v>
      </c>
      <c r="B13" s="9">
        <v>23164</v>
      </c>
      <c r="C13" s="9">
        <v>24303</v>
      </c>
      <c r="D13" s="9">
        <v>12224</v>
      </c>
      <c r="E13" s="9">
        <v>9912</v>
      </c>
      <c r="F13" s="9">
        <v>9795</v>
      </c>
    </row>
    <row r="14" spans="1:6" ht="13.95" customHeight="1" x14ac:dyDescent="0.45">
      <c r="A14" s="3"/>
    </row>
    <row r="15" spans="1:6" s="10" customFormat="1" ht="13.95" customHeight="1" x14ac:dyDescent="0.25">
      <c r="A15" s="10" t="s">
        <v>52</v>
      </c>
    </row>
    <row r="16" spans="1:6" ht="13.95" customHeight="1" x14ac:dyDescent="0.45">
      <c r="A16" s="19" t="s">
        <v>2</v>
      </c>
      <c r="B16" s="19"/>
      <c r="C16" s="19"/>
      <c r="D16" s="19"/>
      <c r="E16" s="19"/>
      <c r="F16" s="19"/>
    </row>
    <row r="17" spans="1:1" s="10" customFormat="1" ht="13.95" customHeight="1" x14ac:dyDescent="0.25">
      <c r="A17" s="10" t="s">
        <v>53</v>
      </c>
    </row>
    <row r="18" spans="1:1" s="10" customFormat="1" ht="13.95" customHeight="1" x14ac:dyDescent="0.25">
      <c r="A18" s="10" t="s">
        <v>54</v>
      </c>
    </row>
    <row r="19" spans="1:1" s="10" customFormat="1" ht="13.95" customHeight="1" x14ac:dyDescent="0.25">
      <c r="A19" s="10" t="s">
        <v>55</v>
      </c>
    </row>
    <row r="20" spans="1:1" s="10" customFormat="1" ht="13.95" customHeight="1" x14ac:dyDescent="0.25">
      <c r="A20" s="10" t="s">
        <v>56</v>
      </c>
    </row>
    <row r="21" spans="1:1" s="10" customFormat="1" ht="13.95" customHeight="1" x14ac:dyDescent="0.25">
      <c r="A21" s="10" t="s">
        <v>57</v>
      </c>
    </row>
    <row r="22" spans="1:1" ht="13.95" customHeight="1" x14ac:dyDescent="0.45">
      <c r="A22" s="3"/>
    </row>
  </sheetData>
  <mergeCells count="3">
    <mergeCell ref="A3:F3"/>
    <mergeCell ref="A6:F6"/>
    <mergeCell ref="A16:F16"/>
  </mergeCells>
  <hyperlinks>
    <hyperlink ref="A1" location="'Table of Contents'!A1" display="'Table of Contents'!A1" xr:uid="{1B6CD6EE-B6D7-47D9-ADFF-99E5458B475C}"/>
  </hyperlinks>
  <pageMargins left="0.08" right="0.08" top="1" bottom="1" header="0.5" footer="0.5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D5DA-E21B-4038-B915-59951F02FB99}">
  <dimension ref="A1:F74"/>
  <sheetViews>
    <sheetView workbookViewId="0"/>
  </sheetViews>
  <sheetFormatPr defaultColWidth="8.81640625" defaultRowHeight="19.2" x14ac:dyDescent="0.45"/>
  <cols>
    <col min="1" max="1" width="34.08984375" style="1" bestFit="1" customWidth="1"/>
    <col min="2" max="6" width="13.6328125" style="1" bestFit="1" customWidth="1"/>
    <col min="7" max="16384" width="8.81640625" style="1"/>
  </cols>
  <sheetData>
    <row r="1" spans="1:6" s="2" customFormat="1" ht="18" customHeight="1" x14ac:dyDescent="0.3">
      <c r="A1" s="2" t="s">
        <v>0</v>
      </c>
    </row>
    <row r="2" spans="1:6" s="2" customFormat="1" ht="18" customHeight="1" x14ac:dyDescent="0.3">
      <c r="A2" s="2" t="s">
        <v>1</v>
      </c>
    </row>
    <row r="3" spans="1:6" ht="18" customHeight="1" x14ac:dyDescent="0.45">
      <c r="A3" s="18" t="s">
        <v>2</v>
      </c>
      <c r="B3" s="18"/>
      <c r="C3" s="18"/>
      <c r="D3" s="18"/>
      <c r="E3" s="18"/>
      <c r="F3" s="18"/>
    </row>
    <row r="4" spans="1:6" s="2" customFormat="1" ht="18" customHeight="1" x14ac:dyDescent="0.3">
      <c r="A4" s="2" t="s">
        <v>162</v>
      </c>
    </row>
    <row r="5" spans="1:6" s="2" customFormat="1" ht="18" customHeight="1" x14ac:dyDescent="0.3">
      <c r="A5" s="2" t="s">
        <v>59</v>
      </c>
    </row>
    <row r="6" spans="1:6" ht="18" customHeight="1" x14ac:dyDescent="0.45">
      <c r="A6" s="18" t="s">
        <v>2</v>
      </c>
      <c r="B6" s="18"/>
      <c r="C6" s="18"/>
      <c r="D6" s="18"/>
      <c r="E6" s="18"/>
      <c r="F6" s="18"/>
    </row>
    <row r="7" spans="1:6" s="2" customFormat="1" ht="18" customHeight="1" x14ac:dyDescent="0.3">
      <c r="A7" s="2" t="s">
        <v>5</v>
      </c>
    </row>
    <row r="8" spans="1:6" ht="13.95" customHeight="1" x14ac:dyDescent="0.45">
      <c r="A8" s="3"/>
    </row>
    <row r="9" spans="1:6" x14ac:dyDescent="0.45">
      <c r="A9" s="8" t="s">
        <v>163</v>
      </c>
      <c r="B9" s="8">
        <v>2021</v>
      </c>
      <c r="C9" s="8">
        <v>2022</v>
      </c>
      <c r="D9" s="8">
        <v>2023</v>
      </c>
      <c r="E9" s="8">
        <v>2024</v>
      </c>
      <c r="F9" s="8">
        <v>2025</v>
      </c>
    </row>
    <row r="10" spans="1:6" x14ac:dyDescent="0.45">
      <c r="A10" s="4" t="s">
        <v>158</v>
      </c>
      <c r="B10" s="9">
        <v>994</v>
      </c>
      <c r="C10" s="9">
        <v>676</v>
      </c>
      <c r="D10" s="9">
        <v>187</v>
      </c>
      <c r="E10" s="9">
        <v>0</v>
      </c>
      <c r="F10" s="9">
        <v>0</v>
      </c>
    </row>
    <row r="11" spans="1:6" x14ac:dyDescent="0.45">
      <c r="A11" s="4" t="s">
        <v>164</v>
      </c>
      <c r="B11" s="9">
        <v>9</v>
      </c>
      <c r="C11" s="9">
        <v>12</v>
      </c>
      <c r="D11" s="9">
        <v>87</v>
      </c>
      <c r="E11" s="9">
        <v>100</v>
      </c>
      <c r="F11" s="9">
        <v>103</v>
      </c>
    </row>
    <row r="12" spans="1:6" x14ac:dyDescent="0.45">
      <c r="A12" s="4" t="s">
        <v>165</v>
      </c>
      <c r="B12" s="9">
        <v>3</v>
      </c>
      <c r="C12" s="9">
        <v>6</v>
      </c>
      <c r="D12" s="9">
        <v>7</v>
      </c>
      <c r="E12" s="9">
        <v>12</v>
      </c>
      <c r="F12" s="9">
        <v>6</v>
      </c>
    </row>
    <row r="13" spans="1:6" x14ac:dyDescent="0.45">
      <c r="A13" s="4" t="s">
        <v>166</v>
      </c>
      <c r="B13" s="9">
        <v>14</v>
      </c>
      <c r="C13" s="9">
        <v>9</v>
      </c>
      <c r="D13" s="9">
        <v>13</v>
      </c>
      <c r="E13" s="9">
        <v>18</v>
      </c>
      <c r="F13" s="9">
        <v>19</v>
      </c>
    </row>
    <row r="14" spans="1:6" x14ac:dyDescent="0.45">
      <c r="A14" s="4" t="s">
        <v>167</v>
      </c>
      <c r="B14" s="9">
        <v>41</v>
      </c>
      <c r="C14" s="9">
        <v>67</v>
      </c>
      <c r="D14" s="9">
        <v>72</v>
      </c>
      <c r="E14" s="9">
        <v>64</v>
      </c>
      <c r="F14" s="9">
        <v>86</v>
      </c>
    </row>
    <row r="15" spans="1:6" x14ac:dyDescent="0.45">
      <c r="A15" s="4" t="s">
        <v>168</v>
      </c>
      <c r="B15" s="9">
        <v>68</v>
      </c>
      <c r="C15" s="9">
        <v>61</v>
      </c>
      <c r="D15" s="9">
        <v>88</v>
      </c>
      <c r="E15" s="9">
        <v>109</v>
      </c>
      <c r="F15" s="9">
        <v>111</v>
      </c>
    </row>
    <row r="16" spans="1:6" ht="26.4" x14ac:dyDescent="0.45">
      <c r="A16" s="4" t="s">
        <v>169</v>
      </c>
      <c r="B16" s="9">
        <v>1258</v>
      </c>
      <c r="C16" s="9">
        <v>1101</v>
      </c>
      <c r="D16" s="9">
        <v>1174</v>
      </c>
      <c r="E16" s="9">
        <v>1098</v>
      </c>
      <c r="F16" s="9">
        <v>1042</v>
      </c>
    </row>
    <row r="17" spans="1:6" x14ac:dyDescent="0.45">
      <c r="A17" s="4" t="s">
        <v>170</v>
      </c>
      <c r="B17" s="9">
        <v>96</v>
      </c>
      <c r="C17" s="9">
        <v>80</v>
      </c>
      <c r="D17" s="9">
        <v>91</v>
      </c>
      <c r="E17" s="9">
        <v>79</v>
      </c>
      <c r="F17" s="9">
        <v>96</v>
      </c>
    </row>
    <row r="18" spans="1:6" x14ac:dyDescent="0.45">
      <c r="A18" s="4" t="s">
        <v>171</v>
      </c>
      <c r="B18" s="9">
        <v>75</v>
      </c>
      <c r="C18" s="9">
        <v>78</v>
      </c>
      <c r="D18" s="9">
        <v>76</v>
      </c>
      <c r="E18" s="9">
        <v>75</v>
      </c>
      <c r="F18" s="9">
        <v>72</v>
      </c>
    </row>
    <row r="19" spans="1:6" x14ac:dyDescent="0.45">
      <c r="A19" s="4" t="s">
        <v>172</v>
      </c>
      <c r="B19" s="9">
        <v>6</v>
      </c>
      <c r="C19" s="9">
        <v>10</v>
      </c>
      <c r="D19" s="9">
        <v>9</v>
      </c>
      <c r="E19" s="9">
        <v>11</v>
      </c>
      <c r="F19" s="9">
        <v>6</v>
      </c>
    </row>
    <row r="20" spans="1:6" x14ac:dyDescent="0.45">
      <c r="A20" s="4" t="s">
        <v>173</v>
      </c>
      <c r="B20" s="9">
        <v>0</v>
      </c>
      <c r="C20" s="9">
        <v>0</v>
      </c>
      <c r="D20" s="9">
        <v>1</v>
      </c>
      <c r="E20" s="9">
        <v>1</v>
      </c>
      <c r="F20" s="9">
        <v>0</v>
      </c>
    </row>
    <row r="21" spans="1:6" x14ac:dyDescent="0.45">
      <c r="A21" s="4" t="s">
        <v>174</v>
      </c>
      <c r="B21" s="9">
        <v>36</v>
      </c>
      <c r="C21" s="9">
        <v>38</v>
      </c>
      <c r="D21" s="9">
        <v>66</v>
      </c>
      <c r="E21" s="9">
        <v>71</v>
      </c>
      <c r="F21" s="9">
        <v>98</v>
      </c>
    </row>
    <row r="22" spans="1:6" x14ac:dyDescent="0.45">
      <c r="A22" s="4" t="s">
        <v>175</v>
      </c>
      <c r="B22" s="9">
        <v>411</v>
      </c>
      <c r="C22" s="9">
        <v>411</v>
      </c>
      <c r="D22" s="9">
        <v>386</v>
      </c>
      <c r="E22" s="9">
        <v>405</v>
      </c>
      <c r="F22" s="9">
        <v>449</v>
      </c>
    </row>
    <row r="23" spans="1:6" x14ac:dyDescent="0.45">
      <c r="A23" s="4" t="s">
        <v>176</v>
      </c>
      <c r="B23" s="9">
        <v>1</v>
      </c>
      <c r="C23" s="9">
        <v>3</v>
      </c>
      <c r="D23" s="9">
        <v>0</v>
      </c>
      <c r="E23" s="9">
        <v>0</v>
      </c>
      <c r="F23" s="9">
        <v>1</v>
      </c>
    </row>
    <row r="24" spans="1:6" x14ac:dyDescent="0.45">
      <c r="A24" s="4" t="s">
        <v>177</v>
      </c>
      <c r="B24" s="9">
        <v>9</v>
      </c>
      <c r="C24" s="9">
        <v>5</v>
      </c>
      <c r="D24" s="9">
        <v>3</v>
      </c>
      <c r="E24" s="9">
        <v>5</v>
      </c>
      <c r="F24" s="9">
        <v>2</v>
      </c>
    </row>
    <row r="25" spans="1:6" x14ac:dyDescent="0.45">
      <c r="A25" s="4" t="s">
        <v>178</v>
      </c>
      <c r="B25" s="9">
        <v>49</v>
      </c>
      <c r="C25" s="9">
        <v>86</v>
      </c>
      <c r="D25" s="9">
        <v>108</v>
      </c>
      <c r="E25" s="9">
        <v>68</v>
      </c>
      <c r="F25" s="9">
        <v>72</v>
      </c>
    </row>
    <row r="26" spans="1:6" x14ac:dyDescent="0.45">
      <c r="A26" s="4" t="s">
        <v>179</v>
      </c>
      <c r="B26" s="9">
        <v>25</v>
      </c>
      <c r="C26" s="9">
        <v>21</v>
      </c>
      <c r="D26" s="9">
        <v>26</v>
      </c>
      <c r="E26" s="9">
        <v>29</v>
      </c>
      <c r="F26" s="9">
        <v>23</v>
      </c>
    </row>
    <row r="27" spans="1:6" x14ac:dyDescent="0.45">
      <c r="A27" s="4" t="s">
        <v>180</v>
      </c>
      <c r="B27" s="9">
        <v>16</v>
      </c>
      <c r="C27" s="9">
        <v>16</v>
      </c>
      <c r="D27" s="9">
        <v>6</v>
      </c>
      <c r="E27" s="9">
        <v>12</v>
      </c>
      <c r="F27" s="9">
        <v>16</v>
      </c>
    </row>
    <row r="28" spans="1:6" x14ac:dyDescent="0.45">
      <c r="A28" s="4" t="s">
        <v>181</v>
      </c>
      <c r="B28" s="9">
        <v>206</v>
      </c>
      <c r="C28" s="9">
        <v>210</v>
      </c>
      <c r="D28" s="9">
        <v>155</v>
      </c>
      <c r="E28" s="9">
        <v>124</v>
      </c>
      <c r="F28" s="9">
        <v>109</v>
      </c>
    </row>
    <row r="29" spans="1:6" ht="26.4" x14ac:dyDescent="0.45">
      <c r="A29" s="4" t="s">
        <v>182</v>
      </c>
      <c r="B29" s="9">
        <v>2</v>
      </c>
      <c r="C29" s="9">
        <v>0</v>
      </c>
      <c r="D29" s="9">
        <v>2</v>
      </c>
      <c r="E29" s="9">
        <v>2</v>
      </c>
      <c r="F29" s="9">
        <v>0</v>
      </c>
    </row>
    <row r="30" spans="1:6" x14ac:dyDescent="0.45">
      <c r="A30" s="4" t="s">
        <v>183</v>
      </c>
      <c r="B30" s="9">
        <v>328</v>
      </c>
      <c r="C30" s="9">
        <v>315</v>
      </c>
      <c r="D30" s="9">
        <v>369</v>
      </c>
      <c r="E30" s="9">
        <v>335</v>
      </c>
      <c r="F30" s="9">
        <v>343</v>
      </c>
    </row>
    <row r="31" spans="1:6" x14ac:dyDescent="0.45">
      <c r="A31" s="4" t="s">
        <v>184</v>
      </c>
      <c r="B31" s="9">
        <v>10</v>
      </c>
      <c r="C31" s="9">
        <v>24</v>
      </c>
      <c r="D31" s="9">
        <v>18</v>
      </c>
      <c r="E31" s="9">
        <v>12</v>
      </c>
      <c r="F31" s="9">
        <v>13</v>
      </c>
    </row>
    <row r="32" spans="1:6" x14ac:dyDescent="0.45">
      <c r="A32" s="4" t="s">
        <v>185</v>
      </c>
      <c r="B32" s="9">
        <v>5</v>
      </c>
      <c r="C32" s="9">
        <v>3</v>
      </c>
      <c r="D32" s="9">
        <v>8</v>
      </c>
      <c r="E32" s="9">
        <v>4</v>
      </c>
      <c r="F32" s="9">
        <v>6</v>
      </c>
    </row>
    <row r="33" spans="1:6" x14ac:dyDescent="0.45">
      <c r="A33" s="4" t="s">
        <v>186</v>
      </c>
      <c r="B33" s="9">
        <v>138</v>
      </c>
      <c r="C33" s="9">
        <v>121</v>
      </c>
      <c r="D33" s="9">
        <v>110</v>
      </c>
      <c r="E33" s="9">
        <v>97</v>
      </c>
      <c r="F33" s="9">
        <v>117</v>
      </c>
    </row>
    <row r="34" spans="1:6" x14ac:dyDescent="0.45">
      <c r="A34" s="4" t="s">
        <v>187</v>
      </c>
      <c r="B34" s="9">
        <v>44</v>
      </c>
      <c r="C34" s="9">
        <v>43</v>
      </c>
      <c r="D34" s="9">
        <v>53</v>
      </c>
      <c r="E34" s="9">
        <v>38</v>
      </c>
      <c r="F34" s="9">
        <v>38</v>
      </c>
    </row>
    <row r="35" spans="1:6" x14ac:dyDescent="0.45">
      <c r="A35" s="4" t="s">
        <v>188</v>
      </c>
      <c r="B35" s="9">
        <v>4</v>
      </c>
      <c r="C35" s="9">
        <v>1</v>
      </c>
      <c r="D35" s="9">
        <v>2</v>
      </c>
      <c r="E35" s="9">
        <v>5</v>
      </c>
      <c r="F35" s="9">
        <v>5</v>
      </c>
    </row>
    <row r="36" spans="1:6" x14ac:dyDescent="0.45">
      <c r="A36" s="4" t="s">
        <v>189</v>
      </c>
      <c r="B36" s="9">
        <v>948</v>
      </c>
      <c r="C36" s="9">
        <v>943</v>
      </c>
      <c r="D36" s="9">
        <v>1206</v>
      </c>
      <c r="E36" s="9">
        <v>1257</v>
      </c>
      <c r="F36" s="9">
        <v>1254</v>
      </c>
    </row>
    <row r="37" spans="1:6" x14ac:dyDescent="0.45">
      <c r="A37" s="4" t="s">
        <v>190</v>
      </c>
      <c r="B37" s="9">
        <v>2102</v>
      </c>
      <c r="C37" s="9">
        <v>2025</v>
      </c>
      <c r="D37" s="9">
        <v>2251</v>
      </c>
      <c r="E37" s="9">
        <v>2113</v>
      </c>
      <c r="F37" s="9">
        <v>2089</v>
      </c>
    </row>
    <row r="38" spans="1:6" x14ac:dyDescent="0.45">
      <c r="A38" s="4" t="s">
        <v>191</v>
      </c>
      <c r="B38" s="9">
        <v>8</v>
      </c>
      <c r="C38" s="9">
        <v>10</v>
      </c>
      <c r="D38" s="9">
        <v>24</v>
      </c>
      <c r="E38" s="9">
        <v>23</v>
      </c>
      <c r="F38" s="9">
        <v>34</v>
      </c>
    </row>
    <row r="39" spans="1:6" x14ac:dyDescent="0.45">
      <c r="A39" s="4" t="s">
        <v>192</v>
      </c>
      <c r="B39" s="9">
        <v>1</v>
      </c>
      <c r="C39" s="9">
        <v>1</v>
      </c>
      <c r="D39" s="9">
        <v>8</v>
      </c>
      <c r="E39" s="9">
        <v>9</v>
      </c>
      <c r="F39" s="9">
        <v>3</v>
      </c>
    </row>
    <row r="40" spans="1:6" x14ac:dyDescent="0.45">
      <c r="A40" s="4" t="s">
        <v>193</v>
      </c>
      <c r="B40" s="9">
        <v>15</v>
      </c>
      <c r="C40" s="9">
        <v>17</v>
      </c>
      <c r="D40" s="9">
        <v>27</v>
      </c>
      <c r="E40" s="9">
        <v>29</v>
      </c>
      <c r="F40" s="9">
        <v>16</v>
      </c>
    </row>
    <row r="41" spans="1:6" x14ac:dyDescent="0.45">
      <c r="A41" s="4" t="s">
        <v>194</v>
      </c>
      <c r="B41" s="9">
        <v>0</v>
      </c>
      <c r="C41" s="9">
        <v>4</v>
      </c>
      <c r="D41" s="9">
        <v>1</v>
      </c>
      <c r="E41" s="9">
        <v>3</v>
      </c>
      <c r="F41" s="9">
        <v>1</v>
      </c>
    </row>
    <row r="42" spans="1:6" ht="26.4" x14ac:dyDescent="0.45">
      <c r="A42" s="4" t="s">
        <v>195</v>
      </c>
      <c r="B42" s="9">
        <v>1231</v>
      </c>
      <c r="C42" s="9">
        <v>944</v>
      </c>
      <c r="D42" s="9">
        <v>834</v>
      </c>
      <c r="E42" s="9">
        <v>784</v>
      </c>
      <c r="F42" s="9">
        <v>823</v>
      </c>
    </row>
    <row r="43" spans="1:6" ht="26.4" x14ac:dyDescent="0.45">
      <c r="A43" s="4" t="s">
        <v>196</v>
      </c>
      <c r="B43" s="9">
        <v>3</v>
      </c>
      <c r="C43" s="9">
        <v>8</v>
      </c>
      <c r="D43" s="9">
        <v>23</v>
      </c>
      <c r="E43" s="9">
        <v>56</v>
      </c>
      <c r="F43" s="9">
        <v>53</v>
      </c>
    </row>
    <row r="44" spans="1:6" x14ac:dyDescent="0.45">
      <c r="A44" s="4" t="s">
        <v>197</v>
      </c>
      <c r="B44" s="9">
        <v>9</v>
      </c>
      <c r="C44" s="9">
        <v>3</v>
      </c>
      <c r="D44" s="9">
        <v>6</v>
      </c>
      <c r="E44" s="9">
        <v>6</v>
      </c>
      <c r="F44" s="9">
        <v>33</v>
      </c>
    </row>
    <row r="45" spans="1:6" x14ac:dyDescent="0.45">
      <c r="A45" s="4" t="s">
        <v>198</v>
      </c>
      <c r="B45" s="9">
        <v>0</v>
      </c>
      <c r="C45" s="9">
        <v>0</v>
      </c>
      <c r="D45" s="9">
        <v>0</v>
      </c>
      <c r="E45" s="9">
        <v>0</v>
      </c>
      <c r="F45" s="9">
        <v>1</v>
      </c>
    </row>
    <row r="46" spans="1:6" ht="26.4" x14ac:dyDescent="0.45">
      <c r="A46" s="4" t="s">
        <v>199</v>
      </c>
      <c r="B46" s="9">
        <v>77</v>
      </c>
      <c r="C46" s="9">
        <v>115</v>
      </c>
      <c r="D46" s="9">
        <v>201</v>
      </c>
      <c r="E46" s="9">
        <v>212</v>
      </c>
      <c r="F46" s="9">
        <v>200</v>
      </c>
    </row>
    <row r="47" spans="1:6" x14ac:dyDescent="0.45">
      <c r="A47" s="4" t="s">
        <v>200</v>
      </c>
      <c r="B47" s="9">
        <v>13</v>
      </c>
      <c r="C47" s="9">
        <v>29</v>
      </c>
      <c r="D47" s="9">
        <v>63</v>
      </c>
      <c r="E47" s="9">
        <v>34</v>
      </c>
      <c r="F47" s="9">
        <v>28</v>
      </c>
    </row>
    <row r="48" spans="1:6" x14ac:dyDescent="0.45">
      <c r="A48" s="4" t="s">
        <v>201</v>
      </c>
      <c r="B48" s="9">
        <v>0</v>
      </c>
      <c r="C48" s="9">
        <v>2</v>
      </c>
      <c r="D48" s="9">
        <v>11</v>
      </c>
      <c r="E48" s="9">
        <v>4</v>
      </c>
      <c r="F48" s="9">
        <v>13</v>
      </c>
    </row>
    <row r="49" spans="1:6" x14ac:dyDescent="0.45">
      <c r="A49" s="4" t="s">
        <v>202</v>
      </c>
      <c r="B49" s="9">
        <v>82</v>
      </c>
      <c r="C49" s="9">
        <v>85</v>
      </c>
      <c r="D49" s="9">
        <v>82</v>
      </c>
      <c r="E49" s="9">
        <v>94</v>
      </c>
      <c r="F49" s="9">
        <v>137</v>
      </c>
    </row>
    <row r="50" spans="1:6" x14ac:dyDescent="0.45">
      <c r="A50" s="4" t="s">
        <v>203</v>
      </c>
      <c r="B50" s="9">
        <v>6</v>
      </c>
      <c r="C50" s="9">
        <v>7</v>
      </c>
      <c r="D50" s="9">
        <v>15</v>
      </c>
      <c r="E50" s="9">
        <v>32</v>
      </c>
      <c r="F50" s="9">
        <v>15</v>
      </c>
    </row>
    <row r="51" spans="1:6" x14ac:dyDescent="0.45">
      <c r="A51" s="4" t="s">
        <v>204</v>
      </c>
      <c r="B51" s="9">
        <v>0</v>
      </c>
      <c r="C51" s="9">
        <v>1</v>
      </c>
      <c r="D51" s="9">
        <v>5</v>
      </c>
      <c r="E51" s="9">
        <v>11</v>
      </c>
      <c r="F51" s="9">
        <v>0</v>
      </c>
    </row>
    <row r="52" spans="1:6" ht="26.4" x14ac:dyDescent="0.45">
      <c r="A52" s="4" t="s">
        <v>205</v>
      </c>
      <c r="B52" s="9">
        <v>193</v>
      </c>
      <c r="C52" s="9">
        <v>155</v>
      </c>
      <c r="D52" s="9">
        <v>272</v>
      </c>
      <c r="E52" s="9">
        <v>326</v>
      </c>
      <c r="F52" s="9">
        <v>341</v>
      </c>
    </row>
    <row r="53" spans="1:6" x14ac:dyDescent="0.45">
      <c r="A53" s="4" t="s">
        <v>206</v>
      </c>
      <c r="B53" s="9">
        <v>35</v>
      </c>
      <c r="C53" s="9">
        <v>37</v>
      </c>
      <c r="D53" s="9">
        <v>19</v>
      </c>
      <c r="E53" s="9">
        <v>23</v>
      </c>
      <c r="F53" s="9">
        <v>24</v>
      </c>
    </row>
    <row r="54" spans="1:6" x14ac:dyDescent="0.45">
      <c r="A54" s="4" t="s">
        <v>207</v>
      </c>
      <c r="B54" s="9">
        <v>1399</v>
      </c>
      <c r="C54" s="9">
        <v>838</v>
      </c>
      <c r="D54" s="9">
        <v>640</v>
      </c>
      <c r="E54" s="9">
        <v>718</v>
      </c>
      <c r="F54" s="9">
        <v>632</v>
      </c>
    </row>
    <row r="55" spans="1:6" x14ac:dyDescent="0.45">
      <c r="A55" s="4" t="s">
        <v>208</v>
      </c>
      <c r="B55" s="9">
        <v>67</v>
      </c>
      <c r="C55" s="9">
        <v>85</v>
      </c>
      <c r="D55" s="9">
        <v>108</v>
      </c>
      <c r="E55" s="9">
        <v>123</v>
      </c>
      <c r="F55" s="9">
        <v>114</v>
      </c>
    </row>
    <row r="56" spans="1:6" x14ac:dyDescent="0.45">
      <c r="A56" s="4" t="s">
        <v>209</v>
      </c>
      <c r="B56" s="9">
        <v>7</v>
      </c>
      <c r="C56" s="9">
        <v>19</v>
      </c>
      <c r="D56" s="9">
        <v>13</v>
      </c>
      <c r="E56" s="9">
        <v>7</v>
      </c>
      <c r="F56" s="9">
        <v>11</v>
      </c>
    </row>
    <row r="57" spans="1:6" x14ac:dyDescent="0.45">
      <c r="A57" s="4" t="s">
        <v>210</v>
      </c>
      <c r="B57" s="9">
        <v>1</v>
      </c>
      <c r="C57" s="9">
        <v>0</v>
      </c>
      <c r="D57" s="9">
        <v>1</v>
      </c>
      <c r="E57" s="9">
        <v>2</v>
      </c>
      <c r="F57" s="9">
        <v>0</v>
      </c>
    </row>
    <row r="58" spans="1:6" x14ac:dyDescent="0.45">
      <c r="A58" s="4" t="s">
        <v>211</v>
      </c>
      <c r="B58" s="9">
        <v>90</v>
      </c>
      <c r="C58" s="9">
        <v>104</v>
      </c>
      <c r="D58" s="9">
        <v>120</v>
      </c>
      <c r="E58" s="9">
        <v>186</v>
      </c>
      <c r="F58" s="9">
        <v>157</v>
      </c>
    </row>
    <row r="59" spans="1:6" x14ac:dyDescent="0.45">
      <c r="A59" s="4" t="s">
        <v>212</v>
      </c>
      <c r="B59" s="9">
        <v>22</v>
      </c>
      <c r="C59" s="9">
        <v>17</v>
      </c>
      <c r="D59" s="9">
        <v>14</v>
      </c>
      <c r="E59" s="9">
        <v>10</v>
      </c>
      <c r="F59" s="9">
        <v>7</v>
      </c>
    </row>
    <row r="60" spans="1:6" x14ac:dyDescent="0.45">
      <c r="A60" s="4" t="s">
        <v>213</v>
      </c>
      <c r="B60" s="9">
        <v>4</v>
      </c>
      <c r="C60" s="9">
        <v>2</v>
      </c>
      <c r="D60" s="9">
        <v>7</v>
      </c>
      <c r="E60" s="9">
        <v>5</v>
      </c>
      <c r="F60" s="9">
        <v>7</v>
      </c>
    </row>
    <row r="61" spans="1:6" ht="26.4" x14ac:dyDescent="0.45">
      <c r="A61" s="4" t="s">
        <v>214</v>
      </c>
      <c r="B61" s="9">
        <v>186</v>
      </c>
      <c r="C61" s="9">
        <v>114</v>
      </c>
      <c r="D61" s="9">
        <v>147</v>
      </c>
      <c r="E61" s="9">
        <v>106</v>
      </c>
      <c r="F61" s="9">
        <v>190</v>
      </c>
    </row>
    <row r="62" spans="1:6" ht="39.6" x14ac:dyDescent="0.45">
      <c r="A62" s="4" t="s">
        <v>215</v>
      </c>
      <c r="B62" s="9">
        <v>12300</v>
      </c>
      <c r="C62" s="9">
        <v>14774</v>
      </c>
      <c r="D62" s="9">
        <v>2389</v>
      </c>
      <c r="E62" s="9">
        <v>303</v>
      </c>
      <c r="F62" s="9">
        <v>74</v>
      </c>
    </row>
    <row r="63" spans="1:6" x14ac:dyDescent="0.45">
      <c r="A63" s="4" t="s">
        <v>216</v>
      </c>
      <c r="B63" s="9">
        <v>497</v>
      </c>
      <c r="C63" s="9">
        <v>540</v>
      </c>
      <c r="D63" s="9">
        <v>593</v>
      </c>
      <c r="E63" s="9">
        <v>649</v>
      </c>
      <c r="F63" s="9">
        <v>695</v>
      </c>
    </row>
    <row r="64" spans="1:6" ht="26.4" x14ac:dyDescent="0.45">
      <c r="A64" s="4" t="s">
        <v>217</v>
      </c>
      <c r="B64" s="9">
        <v>20</v>
      </c>
      <c r="C64" s="9">
        <v>27</v>
      </c>
      <c r="D64" s="9">
        <v>27</v>
      </c>
      <c r="E64" s="9">
        <v>13</v>
      </c>
      <c r="F64" s="9">
        <v>10</v>
      </c>
    </row>
    <row r="65" spans="1:6" x14ac:dyDescent="0.45">
      <c r="A65" s="4" t="s">
        <v>218</v>
      </c>
      <c r="B65" s="9">
        <v>23164</v>
      </c>
      <c r="C65" s="9">
        <v>24303</v>
      </c>
      <c r="D65" s="9">
        <v>12224</v>
      </c>
      <c r="E65" s="9">
        <v>9912</v>
      </c>
      <c r="F65" s="9">
        <v>9795</v>
      </c>
    </row>
    <row r="66" spans="1:6" ht="13.95" customHeight="1" x14ac:dyDescent="0.45">
      <c r="A66" s="3"/>
    </row>
    <row r="67" spans="1:6" s="10" customFormat="1" ht="13.95" customHeight="1" x14ac:dyDescent="0.25">
      <c r="A67" s="10" t="s">
        <v>52</v>
      </c>
    </row>
    <row r="68" spans="1:6" ht="13.95" customHeight="1" x14ac:dyDescent="0.45">
      <c r="A68" s="19" t="s">
        <v>2</v>
      </c>
      <c r="B68" s="19"/>
      <c r="C68" s="19"/>
      <c r="D68" s="19"/>
      <c r="E68" s="19"/>
      <c r="F68" s="19"/>
    </row>
    <row r="69" spans="1:6" s="10" customFormat="1" ht="13.95" customHeight="1" x14ac:dyDescent="0.25">
      <c r="A69" s="10" t="s">
        <v>53</v>
      </c>
    </row>
    <row r="70" spans="1:6" s="10" customFormat="1" ht="13.95" customHeight="1" x14ac:dyDescent="0.25">
      <c r="A70" s="10" t="s">
        <v>54</v>
      </c>
    </row>
    <row r="71" spans="1:6" s="10" customFormat="1" ht="13.95" customHeight="1" x14ac:dyDescent="0.25">
      <c r="A71" s="10" t="s">
        <v>55</v>
      </c>
    </row>
    <row r="72" spans="1:6" s="10" customFormat="1" ht="13.95" customHeight="1" x14ac:dyDescent="0.25">
      <c r="A72" s="10" t="s">
        <v>56</v>
      </c>
    </row>
    <row r="73" spans="1:6" s="10" customFormat="1" ht="13.95" customHeight="1" x14ac:dyDescent="0.25">
      <c r="A73" s="10" t="s">
        <v>57</v>
      </c>
    </row>
    <row r="74" spans="1:6" ht="13.95" customHeight="1" x14ac:dyDescent="0.45">
      <c r="A74" s="3"/>
    </row>
  </sheetData>
  <mergeCells count="3">
    <mergeCell ref="A3:F3"/>
    <mergeCell ref="A6:F6"/>
    <mergeCell ref="A68:F68"/>
  </mergeCells>
  <hyperlinks>
    <hyperlink ref="A1" location="'Table of Contents'!A1" display="'Table of Contents'!A1" xr:uid="{D00669B5-FEB6-41D0-9B72-E7C59E189ECF}"/>
  </hyperlinks>
  <pageMargins left="0.08" right="0.08" top="1" bottom="1" header="0.5" footer="0.5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71E2C-5633-4583-B8B6-BCA02C2AC13E}">
  <dimension ref="A1:F27"/>
  <sheetViews>
    <sheetView workbookViewId="0"/>
  </sheetViews>
  <sheetFormatPr defaultColWidth="8.81640625" defaultRowHeight="19.2" x14ac:dyDescent="0.45"/>
  <cols>
    <col min="1" max="1" width="29.54296875" style="1" bestFit="1" customWidth="1"/>
    <col min="2" max="6" width="13.6328125" style="1" bestFit="1" customWidth="1"/>
    <col min="7" max="16384" width="8.81640625" style="1"/>
  </cols>
  <sheetData>
    <row r="1" spans="1:6" s="2" customFormat="1" ht="18" customHeight="1" x14ac:dyDescent="0.3">
      <c r="A1" s="2" t="s">
        <v>0</v>
      </c>
    </row>
    <row r="2" spans="1:6" s="2" customFormat="1" ht="18" customHeight="1" x14ac:dyDescent="0.3">
      <c r="A2" s="2" t="s">
        <v>1</v>
      </c>
    </row>
    <row r="3" spans="1:6" ht="18" customHeight="1" x14ac:dyDescent="0.45">
      <c r="A3" s="18" t="s">
        <v>2</v>
      </c>
      <c r="B3" s="18"/>
      <c r="C3" s="18"/>
      <c r="D3" s="18"/>
      <c r="E3" s="18"/>
      <c r="F3" s="18"/>
    </row>
    <row r="4" spans="1:6" s="2" customFormat="1" ht="18" customHeight="1" x14ac:dyDescent="0.3">
      <c r="A4" s="2" t="s">
        <v>219</v>
      </c>
    </row>
    <row r="5" spans="1:6" s="2" customFormat="1" ht="18" customHeight="1" x14ac:dyDescent="0.3">
      <c r="A5" s="2" t="s">
        <v>59</v>
      </c>
    </row>
    <row r="6" spans="1:6" ht="18" customHeight="1" x14ac:dyDescent="0.45">
      <c r="A6" s="18" t="s">
        <v>2</v>
      </c>
      <c r="B6" s="18"/>
      <c r="C6" s="18"/>
      <c r="D6" s="18"/>
      <c r="E6" s="18"/>
      <c r="F6" s="18"/>
    </row>
    <row r="7" spans="1:6" s="2" customFormat="1" ht="18" customHeight="1" x14ac:dyDescent="0.3">
      <c r="A7" s="2" t="s">
        <v>5</v>
      </c>
    </row>
    <row r="8" spans="1:6" ht="13.95" customHeight="1" x14ac:dyDescent="0.45">
      <c r="A8" s="3"/>
    </row>
    <row r="9" spans="1:6" x14ac:dyDescent="0.45">
      <c r="A9" s="8" t="s">
        <v>220</v>
      </c>
      <c r="B9" s="8">
        <v>2021</v>
      </c>
      <c r="C9" s="8">
        <v>2022</v>
      </c>
      <c r="D9" s="8">
        <v>2023</v>
      </c>
      <c r="E9" s="8">
        <v>2024</v>
      </c>
      <c r="F9" s="8">
        <v>2025</v>
      </c>
    </row>
    <row r="10" spans="1:6" x14ac:dyDescent="0.45">
      <c r="A10" s="4" t="s">
        <v>221</v>
      </c>
      <c r="B10" s="9">
        <v>8130</v>
      </c>
      <c r="C10" s="9">
        <v>6990</v>
      </c>
      <c r="D10" s="9">
        <v>4091</v>
      </c>
      <c r="E10" s="9">
        <v>4098</v>
      </c>
      <c r="F10" s="9">
        <v>4172</v>
      </c>
    </row>
    <row r="11" spans="1:6" x14ac:dyDescent="0.45">
      <c r="A11" s="4" t="s">
        <v>222</v>
      </c>
      <c r="B11" s="9">
        <v>1497</v>
      </c>
      <c r="C11" s="9">
        <v>1392</v>
      </c>
      <c r="D11" s="9">
        <v>1274</v>
      </c>
      <c r="E11" s="9">
        <v>1275</v>
      </c>
      <c r="F11" s="9" t="s">
        <v>223</v>
      </c>
    </row>
    <row r="12" spans="1:6" x14ac:dyDescent="0.45">
      <c r="A12" s="4" t="s">
        <v>224</v>
      </c>
      <c r="B12" s="9">
        <v>13</v>
      </c>
      <c r="C12" s="9">
        <v>3</v>
      </c>
      <c r="D12" s="9" t="s">
        <v>223</v>
      </c>
      <c r="E12" s="9" t="s">
        <v>223</v>
      </c>
      <c r="F12" s="9" t="s">
        <v>223</v>
      </c>
    </row>
    <row r="13" spans="1:6" x14ac:dyDescent="0.45">
      <c r="A13" s="4" t="s">
        <v>225</v>
      </c>
      <c r="B13" s="9">
        <v>8</v>
      </c>
      <c r="C13" s="9">
        <v>4</v>
      </c>
      <c r="D13" s="9">
        <v>0</v>
      </c>
      <c r="E13" s="9">
        <v>2</v>
      </c>
      <c r="F13" s="9" t="s">
        <v>223</v>
      </c>
    </row>
    <row r="14" spans="1:6" x14ac:dyDescent="0.45">
      <c r="A14" s="4" t="s">
        <v>226</v>
      </c>
      <c r="B14" s="9">
        <v>114</v>
      </c>
      <c r="C14" s="9">
        <v>38</v>
      </c>
      <c r="D14" s="9">
        <v>14</v>
      </c>
      <c r="E14" s="9">
        <v>23</v>
      </c>
      <c r="F14" s="9" t="s">
        <v>223</v>
      </c>
    </row>
    <row r="15" spans="1:6" x14ac:dyDescent="0.45">
      <c r="A15" s="4" t="s">
        <v>227</v>
      </c>
      <c r="B15" s="9">
        <v>9762</v>
      </c>
      <c r="C15" s="9">
        <v>8427</v>
      </c>
      <c r="D15" s="9">
        <v>5379</v>
      </c>
      <c r="E15" s="9">
        <v>5398</v>
      </c>
      <c r="F15" s="9">
        <v>4172</v>
      </c>
    </row>
    <row r="16" spans="1:6" ht="13.95" customHeight="1" x14ac:dyDescent="0.45">
      <c r="A16" s="3"/>
    </row>
    <row r="17" spans="1:6" s="10" customFormat="1" ht="13.95" customHeight="1" x14ac:dyDescent="0.25">
      <c r="A17" s="10" t="s">
        <v>52</v>
      </c>
    </row>
    <row r="18" spans="1:6" ht="13.95" customHeight="1" x14ac:dyDescent="0.45">
      <c r="A18" s="19" t="s">
        <v>2</v>
      </c>
      <c r="B18" s="19"/>
      <c r="C18" s="19"/>
      <c r="D18" s="19"/>
      <c r="E18" s="19"/>
      <c r="F18" s="19"/>
    </row>
    <row r="19" spans="1:6" s="10" customFormat="1" ht="13.95" customHeight="1" x14ac:dyDescent="0.25">
      <c r="A19" s="10" t="s">
        <v>228</v>
      </c>
    </row>
    <row r="20" spans="1:6" s="10" customFormat="1" ht="13.95" customHeight="1" x14ac:dyDescent="0.25">
      <c r="A20" s="10" t="s">
        <v>229</v>
      </c>
    </row>
    <row r="21" spans="1:6" s="10" customFormat="1" ht="13.95" customHeight="1" x14ac:dyDescent="0.25">
      <c r="A21" s="10" t="s">
        <v>230</v>
      </c>
    </row>
    <row r="22" spans="1:6" s="10" customFormat="1" ht="13.95" customHeight="1" x14ac:dyDescent="0.25">
      <c r="A22" s="10" t="s">
        <v>231</v>
      </c>
    </row>
    <row r="23" spans="1:6" s="10" customFormat="1" ht="13.95" customHeight="1" x14ac:dyDescent="0.25">
      <c r="A23" s="10" t="s">
        <v>232</v>
      </c>
    </row>
    <row r="24" spans="1:6" s="10" customFormat="1" ht="13.95" customHeight="1" x14ac:dyDescent="0.25">
      <c r="A24" s="10" t="s">
        <v>233</v>
      </c>
    </row>
    <row r="25" spans="1:6" s="10" customFormat="1" ht="13.95" customHeight="1" x14ac:dyDescent="0.25">
      <c r="A25" s="10" t="s">
        <v>234</v>
      </c>
    </row>
    <row r="26" spans="1:6" s="10" customFormat="1" ht="13.95" customHeight="1" x14ac:dyDescent="0.25">
      <c r="A26" s="10" t="s">
        <v>235</v>
      </c>
    </row>
    <row r="27" spans="1:6" ht="13.95" customHeight="1" x14ac:dyDescent="0.45">
      <c r="A27" s="3"/>
    </row>
  </sheetData>
  <mergeCells count="3">
    <mergeCell ref="A3:F3"/>
    <mergeCell ref="A6:F6"/>
    <mergeCell ref="A18:F18"/>
  </mergeCells>
  <hyperlinks>
    <hyperlink ref="A1" location="'Table of Contents'!A1" display="'Table of Contents'!A1" xr:uid="{D82FA53B-13EB-4ED9-9838-D68B26B9060A}"/>
  </hyperlinks>
  <pageMargins left="0.08" right="0.08" top="1" bottom="1" header="0.5" footer="0.5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7961-D9B5-471A-B600-E808276B7C2C}">
  <dimension ref="A1:F27"/>
  <sheetViews>
    <sheetView workbookViewId="0"/>
  </sheetViews>
  <sheetFormatPr defaultColWidth="8.81640625" defaultRowHeight="19.2" x14ac:dyDescent="0.45"/>
  <cols>
    <col min="1" max="1" width="29.54296875" style="1" bestFit="1" customWidth="1"/>
    <col min="2" max="6" width="15.90625" style="1" bestFit="1" customWidth="1"/>
    <col min="7" max="16384" width="8.81640625" style="1"/>
  </cols>
  <sheetData>
    <row r="1" spans="1:6" s="2" customFormat="1" ht="18" customHeight="1" x14ac:dyDescent="0.3">
      <c r="A1" s="2" t="s">
        <v>0</v>
      </c>
    </row>
    <row r="2" spans="1:6" s="2" customFormat="1" ht="18" customHeight="1" x14ac:dyDescent="0.3">
      <c r="A2" s="2" t="s">
        <v>1</v>
      </c>
    </row>
    <row r="3" spans="1:6" ht="18" customHeight="1" x14ac:dyDescent="0.45">
      <c r="A3" s="18" t="s">
        <v>2</v>
      </c>
      <c r="B3" s="18"/>
      <c r="C3" s="18"/>
      <c r="D3" s="18"/>
      <c r="E3" s="18"/>
      <c r="F3" s="18"/>
    </row>
    <row r="4" spans="1:6" s="2" customFormat="1" ht="18" customHeight="1" x14ac:dyDescent="0.3">
      <c r="A4" s="2" t="s">
        <v>236</v>
      </c>
    </row>
    <row r="5" spans="1:6" s="2" customFormat="1" ht="18" customHeight="1" x14ac:dyDescent="0.3">
      <c r="A5" s="2" t="s">
        <v>59</v>
      </c>
    </row>
    <row r="6" spans="1:6" ht="18" customHeight="1" x14ac:dyDescent="0.45">
      <c r="A6" s="18" t="s">
        <v>2</v>
      </c>
      <c r="B6" s="18"/>
      <c r="C6" s="18"/>
      <c r="D6" s="18"/>
      <c r="E6" s="18"/>
      <c r="F6" s="18"/>
    </row>
    <row r="7" spans="1:6" s="2" customFormat="1" ht="18" customHeight="1" x14ac:dyDescent="0.3">
      <c r="A7" s="2" t="s">
        <v>5</v>
      </c>
    </row>
    <row r="8" spans="1:6" ht="13.95" customHeight="1" x14ac:dyDescent="0.45">
      <c r="A8" s="3"/>
    </row>
    <row r="9" spans="1:6" x14ac:dyDescent="0.45">
      <c r="A9" s="8" t="s">
        <v>220</v>
      </c>
      <c r="B9" s="8">
        <v>2021</v>
      </c>
      <c r="C9" s="8">
        <v>2022</v>
      </c>
      <c r="D9" s="8">
        <v>2023</v>
      </c>
      <c r="E9" s="8">
        <v>2024</v>
      </c>
      <c r="F9" s="8">
        <v>2025</v>
      </c>
    </row>
    <row r="10" spans="1:6" x14ac:dyDescent="0.45">
      <c r="A10" s="4" t="s">
        <v>221</v>
      </c>
      <c r="B10" s="11">
        <v>43284312</v>
      </c>
      <c r="C10" s="11">
        <v>37449366</v>
      </c>
      <c r="D10" s="11">
        <v>33482374</v>
      </c>
      <c r="E10" s="11">
        <v>35162677</v>
      </c>
      <c r="F10" s="11">
        <v>24746242</v>
      </c>
    </row>
    <row r="11" spans="1:6" x14ac:dyDescent="0.45">
      <c r="A11" s="4" t="s">
        <v>222</v>
      </c>
      <c r="B11" s="11">
        <v>24787410</v>
      </c>
      <c r="C11" s="11">
        <v>13958147</v>
      </c>
      <c r="D11" s="11">
        <v>24985337</v>
      </c>
      <c r="E11" s="11">
        <v>10278995</v>
      </c>
      <c r="F11" s="11" t="s">
        <v>223</v>
      </c>
    </row>
    <row r="12" spans="1:6" x14ac:dyDescent="0.45">
      <c r="A12" s="4" t="s">
        <v>224</v>
      </c>
      <c r="B12" s="11">
        <v>324208</v>
      </c>
      <c r="C12" s="11">
        <v>26375</v>
      </c>
      <c r="D12" s="11" t="s">
        <v>223</v>
      </c>
      <c r="E12" s="11" t="s">
        <v>223</v>
      </c>
      <c r="F12" s="11" t="s">
        <v>223</v>
      </c>
    </row>
    <row r="13" spans="1:6" x14ac:dyDescent="0.45">
      <c r="A13" s="4" t="s">
        <v>225</v>
      </c>
      <c r="B13" s="11">
        <v>345719</v>
      </c>
      <c r="C13" s="11">
        <v>42862</v>
      </c>
      <c r="D13" s="11">
        <v>0</v>
      </c>
      <c r="E13" s="11">
        <v>1922</v>
      </c>
      <c r="F13" s="11" t="s">
        <v>223</v>
      </c>
    </row>
    <row r="14" spans="1:6" x14ac:dyDescent="0.45">
      <c r="A14" s="4" t="s">
        <v>226</v>
      </c>
      <c r="B14" s="11">
        <v>14902791</v>
      </c>
      <c r="C14" s="11">
        <v>4697206</v>
      </c>
      <c r="D14" s="11">
        <v>953061</v>
      </c>
      <c r="E14" s="11">
        <v>888126</v>
      </c>
      <c r="F14" s="11" t="s">
        <v>223</v>
      </c>
    </row>
    <row r="15" spans="1:6" x14ac:dyDescent="0.45">
      <c r="A15" s="4" t="s">
        <v>227</v>
      </c>
      <c r="B15" s="11">
        <v>83644440</v>
      </c>
      <c r="C15" s="11">
        <v>56173956</v>
      </c>
      <c r="D15" s="11">
        <v>59420773</v>
      </c>
      <c r="E15" s="11">
        <v>46331719</v>
      </c>
      <c r="F15" s="11">
        <v>24746242</v>
      </c>
    </row>
    <row r="16" spans="1:6" ht="13.95" customHeight="1" x14ac:dyDescent="0.45">
      <c r="A16" s="3"/>
    </row>
    <row r="17" spans="1:1" s="10" customFormat="1" ht="13.95" customHeight="1" x14ac:dyDescent="0.25">
      <c r="A17" s="10" t="s">
        <v>52</v>
      </c>
    </row>
    <row r="18" spans="1:1" s="10" customFormat="1" ht="13.95" customHeight="1" x14ac:dyDescent="0.25">
      <c r="A18" s="10" t="s">
        <v>237</v>
      </c>
    </row>
    <row r="19" spans="1:1" s="10" customFormat="1" ht="13.95" customHeight="1" x14ac:dyDescent="0.25">
      <c r="A19" s="10" t="s">
        <v>53</v>
      </c>
    </row>
    <row r="20" spans="1:1" s="10" customFormat="1" ht="13.95" customHeight="1" x14ac:dyDescent="0.25">
      <c r="A20" s="10" t="s">
        <v>238</v>
      </c>
    </row>
    <row r="21" spans="1:1" s="10" customFormat="1" ht="13.95" customHeight="1" x14ac:dyDescent="0.25">
      <c r="A21" s="10" t="s">
        <v>239</v>
      </c>
    </row>
    <row r="22" spans="1:1" s="10" customFormat="1" ht="13.95" customHeight="1" x14ac:dyDescent="0.25">
      <c r="A22" s="10" t="s">
        <v>56</v>
      </c>
    </row>
    <row r="23" spans="1:1" s="10" customFormat="1" ht="13.95" customHeight="1" x14ac:dyDescent="0.25">
      <c r="A23" s="10" t="s">
        <v>57</v>
      </c>
    </row>
    <row r="24" spans="1:1" s="10" customFormat="1" ht="13.95" customHeight="1" x14ac:dyDescent="0.25">
      <c r="A24" s="10" t="s">
        <v>230</v>
      </c>
    </row>
    <row r="25" spans="1:1" s="10" customFormat="1" ht="13.95" customHeight="1" x14ac:dyDescent="0.25">
      <c r="A25" s="10" t="s">
        <v>231</v>
      </c>
    </row>
    <row r="26" spans="1:1" s="10" customFormat="1" ht="13.95" customHeight="1" x14ac:dyDescent="0.25">
      <c r="A26" s="10" t="s">
        <v>240</v>
      </c>
    </row>
    <row r="27" spans="1:1" ht="13.95" customHeight="1" x14ac:dyDescent="0.45">
      <c r="A27" s="3"/>
    </row>
  </sheetData>
  <mergeCells count="2">
    <mergeCell ref="A3:F3"/>
    <mergeCell ref="A6:F6"/>
  </mergeCells>
  <hyperlinks>
    <hyperlink ref="A1" location="'Table of Contents'!A1" display="'Table of Contents'!A1" xr:uid="{484777D6-13C6-4646-AAE1-915C4EF74C46}"/>
  </hyperlinks>
  <pageMargins left="0.08" right="0.08" top="1" bottom="1" header="0.5" footer="0.5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2328-D7BB-4015-BC8E-A3C723619DAA}">
  <dimension ref="A1:F20"/>
  <sheetViews>
    <sheetView workbookViewId="0"/>
  </sheetViews>
  <sheetFormatPr defaultColWidth="8.81640625" defaultRowHeight="19.2" x14ac:dyDescent="0.45"/>
  <cols>
    <col min="1" max="1" width="22.81640625" style="1" bestFit="1" customWidth="1"/>
    <col min="2" max="6" width="13.6328125" style="1" bestFit="1" customWidth="1"/>
    <col min="7" max="16384" width="8.81640625" style="1"/>
  </cols>
  <sheetData>
    <row r="1" spans="1:6" s="2" customFormat="1" ht="18" customHeight="1" x14ac:dyDescent="0.3">
      <c r="A1" s="2" t="s">
        <v>0</v>
      </c>
    </row>
    <row r="2" spans="1:6" s="2" customFormat="1" ht="18" customHeight="1" x14ac:dyDescent="0.3">
      <c r="A2" s="2" t="s">
        <v>1</v>
      </c>
    </row>
    <row r="3" spans="1:6" ht="18" customHeight="1" x14ac:dyDescent="0.45">
      <c r="A3" s="18" t="s">
        <v>2</v>
      </c>
      <c r="B3" s="18"/>
      <c r="C3" s="18"/>
      <c r="D3" s="18"/>
      <c r="E3" s="18"/>
      <c r="F3" s="18"/>
    </row>
    <row r="4" spans="1:6" s="2" customFormat="1" ht="18" customHeight="1" x14ac:dyDescent="0.3">
      <c r="A4" s="2" t="s">
        <v>241</v>
      </c>
    </row>
    <row r="5" spans="1:6" ht="18" customHeight="1" x14ac:dyDescent="0.45">
      <c r="A5" s="18" t="s">
        <v>2</v>
      </c>
      <c r="B5" s="18"/>
      <c r="C5" s="18"/>
      <c r="D5" s="18"/>
      <c r="E5" s="18"/>
      <c r="F5" s="18"/>
    </row>
    <row r="6" spans="1:6" s="2" customFormat="1" ht="18" customHeight="1" x14ac:dyDescent="0.3">
      <c r="A6" s="2" t="s">
        <v>5</v>
      </c>
    </row>
    <row r="7" spans="1:6" ht="13.95" customHeight="1" x14ac:dyDescent="0.45">
      <c r="A7" s="3"/>
    </row>
    <row r="8" spans="1:6" x14ac:dyDescent="0.45">
      <c r="A8" s="8" t="s">
        <v>2</v>
      </c>
      <c r="B8" s="8">
        <v>2021</v>
      </c>
      <c r="C8" s="8">
        <v>2022</v>
      </c>
      <c r="D8" s="8">
        <v>2023</v>
      </c>
      <c r="E8" s="8">
        <v>2024</v>
      </c>
      <c r="F8" s="8">
        <v>2025</v>
      </c>
    </row>
    <row r="9" spans="1:6" x14ac:dyDescent="0.45">
      <c r="A9" s="4" t="s">
        <v>242</v>
      </c>
      <c r="B9" s="9">
        <v>9918</v>
      </c>
      <c r="C9" s="9">
        <v>9265</v>
      </c>
      <c r="D9" s="9">
        <v>7995</v>
      </c>
      <c r="E9" s="9">
        <v>7720</v>
      </c>
      <c r="F9" s="9">
        <v>7858</v>
      </c>
    </row>
    <row r="10" spans="1:6" x14ac:dyDescent="0.45">
      <c r="A10" s="4" t="s">
        <v>243</v>
      </c>
      <c r="B10" s="11">
        <v>38253517.18</v>
      </c>
      <c r="C10" s="11">
        <v>36102093.759999998</v>
      </c>
      <c r="D10" s="11">
        <v>37385181.93</v>
      </c>
      <c r="E10" s="11">
        <v>37710907.090000004</v>
      </c>
      <c r="F10" s="11">
        <v>30741990.780000001</v>
      </c>
    </row>
    <row r="11" spans="1:6" ht="13.95" customHeight="1" x14ac:dyDescent="0.45">
      <c r="A11" s="3"/>
    </row>
    <row r="12" spans="1:6" s="10" customFormat="1" ht="13.95" customHeight="1" x14ac:dyDescent="0.25">
      <c r="A12" s="10" t="s">
        <v>52</v>
      </c>
    </row>
    <row r="13" spans="1:6" ht="13.95" customHeight="1" x14ac:dyDescent="0.45">
      <c r="A13" s="19" t="s">
        <v>2</v>
      </c>
      <c r="B13" s="19"/>
      <c r="C13" s="19"/>
      <c r="D13" s="19"/>
      <c r="E13" s="19"/>
      <c r="F13" s="19"/>
    </row>
    <row r="14" spans="1:6" s="10" customFormat="1" ht="13.95" customHeight="1" x14ac:dyDescent="0.25">
      <c r="A14" s="10" t="s">
        <v>244</v>
      </c>
    </row>
    <row r="15" spans="1:6" s="10" customFormat="1" ht="13.95" customHeight="1" x14ac:dyDescent="0.25">
      <c r="A15" s="10" t="s">
        <v>245</v>
      </c>
    </row>
    <row r="16" spans="1:6" s="10" customFormat="1" ht="13.95" customHeight="1" x14ac:dyDescent="0.25">
      <c r="A16" s="10" t="s">
        <v>246</v>
      </c>
    </row>
    <row r="17" spans="1:1" s="10" customFormat="1" ht="13.95" customHeight="1" x14ac:dyDescent="0.25">
      <c r="A17" s="10" t="s">
        <v>247</v>
      </c>
    </row>
    <row r="18" spans="1:1" s="10" customFormat="1" ht="13.95" customHeight="1" x14ac:dyDescent="0.25">
      <c r="A18" s="10" t="s">
        <v>56</v>
      </c>
    </row>
    <row r="19" spans="1:1" s="10" customFormat="1" ht="13.95" customHeight="1" x14ac:dyDescent="0.25">
      <c r="A19" s="10" t="s">
        <v>57</v>
      </c>
    </row>
    <row r="20" spans="1:1" ht="13.95" customHeight="1" x14ac:dyDescent="0.45">
      <c r="A20" s="3"/>
    </row>
  </sheetData>
  <mergeCells count="3">
    <mergeCell ref="A3:F3"/>
    <mergeCell ref="A5:F5"/>
    <mergeCell ref="A13:F13"/>
  </mergeCells>
  <hyperlinks>
    <hyperlink ref="A1" location="'Table of Contents'!A1" display="'Table of Contents'!A1" xr:uid="{82067DC1-CC10-4531-A94A-501E8FC8D4E4}"/>
  </hyperlinks>
  <pageMargins left="0.08" right="0.08" top="1" bottom="1" header="0.5" footer="0.5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3318A-C7A4-4CC9-9547-1DF2E6C4E59C}">
  <dimension ref="A1:F20"/>
  <sheetViews>
    <sheetView workbookViewId="0"/>
  </sheetViews>
  <sheetFormatPr defaultColWidth="8.81640625" defaultRowHeight="19.2" x14ac:dyDescent="0.45"/>
  <cols>
    <col min="1" max="1" width="22.81640625" style="1" bestFit="1" customWidth="1"/>
    <col min="2" max="6" width="13.6328125" style="1" bestFit="1" customWidth="1"/>
    <col min="7" max="16384" width="8.81640625" style="1"/>
  </cols>
  <sheetData>
    <row r="1" spans="1:6" s="2" customFormat="1" ht="18" customHeight="1" x14ac:dyDescent="0.3">
      <c r="A1" s="2" t="s">
        <v>0</v>
      </c>
    </row>
    <row r="2" spans="1:6" s="2" customFormat="1" ht="18" customHeight="1" x14ac:dyDescent="0.3">
      <c r="A2" s="2" t="s">
        <v>1</v>
      </c>
    </row>
    <row r="3" spans="1:6" ht="18" customHeight="1" x14ac:dyDescent="0.45">
      <c r="A3" s="18" t="s">
        <v>2</v>
      </c>
      <c r="B3" s="18"/>
      <c r="C3" s="18"/>
      <c r="D3" s="18"/>
      <c r="E3" s="18"/>
      <c r="F3" s="18"/>
    </row>
    <row r="4" spans="1:6" s="2" customFormat="1" ht="18" customHeight="1" x14ac:dyDescent="0.3">
      <c r="A4" s="2" t="s">
        <v>248</v>
      </c>
    </row>
    <row r="5" spans="1:6" ht="18" customHeight="1" x14ac:dyDescent="0.45">
      <c r="A5" s="18" t="s">
        <v>2</v>
      </c>
      <c r="B5" s="18"/>
      <c r="C5" s="18"/>
      <c r="D5" s="18"/>
      <c r="E5" s="18"/>
      <c r="F5" s="18"/>
    </row>
    <row r="6" spans="1:6" s="2" customFormat="1" ht="18" customHeight="1" x14ac:dyDescent="0.3">
      <c r="A6" s="2" t="s">
        <v>5</v>
      </c>
    </row>
    <row r="7" spans="1:6" ht="13.95" customHeight="1" x14ac:dyDescent="0.45">
      <c r="A7" s="3"/>
    </row>
    <row r="8" spans="1:6" x14ac:dyDescent="0.45">
      <c r="A8" s="8" t="s">
        <v>2</v>
      </c>
      <c r="B8" s="8">
        <v>2021</v>
      </c>
      <c r="C8" s="8">
        <v>2022</v>
      </c>
      <c r="D8" s="8">
        <v>2023</v>
      </c>
      <c r="E8" s="8">
        <v>2024</v>
      </c>
      <c r="F8" s="8">
        <v>2025</v>
      </c>
    </row>
    <row r="9" spans="1:6" x14ac:dyDescent="0.45">
      <c r="A9" s="4" t="s">
        <v>242</v>
      </c>
      <c r="B9" s="9">
        <v>5115</v>
      </c>
      <c r="C9" s="9">
        <v>4549</v>
      </c>
      <c r="D9" s="9">
        <v>4302</v>
      </c>
      <c r="E9" s="9">
        <v>4037</v>
      </c>
      <c r="F9" s="9">
        <v>3898</v>
      </c>
    </row>
    <row r="10" spans="1:6" x14ac:dyDescent="0.45">
      <c r="A10" s="4" t="s">
        <v>243</v>
      </c>
      <c r="B10" s="11">
        <v>40746801.75</v>
      </c>
      <c r="C10" s="11">
        <v>24154401.370000001</v>
      </c>
      <c r="D10" s="11">
        <v>21522473.949999999</v>
      </c>
      <c r="E10" s="11">
        <v>21580731.16</v>
      </c>
      <c r="F10" s="11">
        <v>20191147.239999998</v>
      </c>
    </row>
    <row r="11" spans="1:6" ht="13.95" customHeight="1" x14ac:dyDescent="0.45">
      <c r="A11" s="3"/>
    </row>
    <row r="12" spans="1:6" s="10" customFormat="1" ht="13.95" customHeight="1" x14ac:dyDescent="0.25">
      <c r="A12" s="10" t="s">
        <v>52</v>
      </c>
    </row>
    <row r="13" spans="1:6" ht="13.95" customHeight="1" x14ac:dyDescent="0.45">
      <c r="A13" s="19" t="s">
        <v>2</v>
      </c>
      <c r="B13" s="19"/>
      <c r="C13" s="19"/>
      <c r="D13" s="19"/>
      <c r="E13" s="19"/>
      <c r="F13" s="19"/>
    </row>
    <row r="14" spans="1:6" s="10" customFormat="1" ht="13.95" customHeight="1" x14ac:dyDescent="0.25">
      <c r="A14" s="10" t="s">
        <v>244</v>
      </c>
    </row>
    <row r="15" spans="1:6" s="10" customFormat="1" ht="13.95" customHeight="1" x14ac:dyDescent="0.25">
      <c r="A15" s="10" t="s">
        <v>245</v>
      </c>
    </row>
    <row r="16" spans="1:6" s="10" customFormat="1" ht="13.95" customHeight="1" x14ac:dyDescent="0.25">
      <c r="A16" s="10" t="s">
        <v>246</v>
      </c>
    </row>
    <row r="17" spans="1:1" s="10" customFormat="1" ht="13.95" customHeight="1" x14ac:dyDescent="0.25">
      <c r="A17" s="10" t="s">
        <v>247</v>
      </c>
    </row>
    <row r="18" spans="1:1" s="10" customFormat="1" ht="13.95" customHeight="1" x14ac:dyDescent="0.25">
      <c r="A18" s="10" t="s">
        <v>56</v>
      </c>
    </row>
    <row r="19" spans="1:1" s="10" customFormat="1" ht="13.95" customHeight="1" x14ac:dyDescent="0.25">
      <c r="A19" s="10" t="s">
        <v>57</v>
      </c>
    </row>
    <row r="20" spans="1:1" ht="13.95" customHeight="1" x14ac:dyDescent="0.45">
      <c r="A20" s="3"/>
    </row>
  </sheetData>
  <mergeCells count="3">
    <mergeCell ref="A3:F3"/>
    <mergeCell ref="A5:F5"/>
    <mergeCell ref="A13:F13"/>
  </mergeCells>
  <hyperlinks>
    <hyperlink ref="A1" location="'Table of Contents'!A1" display="'Table of Contents'!A1" xr:uid="{A3260CAF-27D0-474A-A334-7983BDDC280E}"/>
  </hyperlinks>
  <pageMargins left="0.08" right="0.08" top="1" bottom="1" header="0.5" footer="0.5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5C279668C2CA409B2F9DCBEAEB9D49" ma:contentTypeVersion="3" ma:contentTypeDescription="Create a new document." ma:contentTypeScope="" ma:versionID="85932b60f29bc4e42f4136ab7cf04713">
  <xsd:schema xmlns:xsd="http://www.w3.org/2001/XMLSchema" xmlns:xs="http://www.w3.org/2001/XMLSchema" xmlns:p="http://schemas.microsoft.com/office/2006/metadata/properties" xmlns:ns2="20637ed1-d2d0-426f-92af-a864fa9eed7a" targetNamespace="http://schemas.microsoft.com/office/2006/metadata/properties" ma:root="true" ma:fieldsID="391fab72abf2d83d9da1676b97553dac" ns2:_="">
    <xsd:import namespace="20637ed1-d2d0-426f-92af-a864fa9eed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37ed1-d2d0-426f-92af-a864fa9ee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4E23E1-C282-4AF4-8DAA-AB1D0FD2A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637ed1-d2d0-426f-92af-a864fa9e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41C5A4-3441-4E27-9100-52B4A6F6D8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810839-9DA7-4D55-97FF-3250A13FEBB4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20637ed1-d2d0-426f-92af-a864fa9eed7a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Table of Contents</vt:lpstr>
      <vt:lpstr>1 - Claims by CY</vt:lpstr>
      <vt:lpstr>2 - Claims by Carrier</vt:lpstr>
      <vt:lpstr>3 - Claims by Gender</vt:lpstr>
      <vt:lpstr>4 - Claims by NOI</vt:lpstr>
      <vt:lpstr>5 - Benefits Count</vt:lpstr>
      <vt:lpstr>6 - Benefits Paid</vt:lpstr>
      <vt:lpstr>7 - Professional Bills</vt:lpstr>
      <vt:lpstr>8 - Hospital Bills</vt:lpstr>
      <vt:lpstr>9 - Dental Bills</vt:lpstr>
      <vt:lpstr>10 - Pharmacy Bills</vt:lpstr>
      <vt:lpstr>11 - Disputes by CY</vt:lpstr>
      <vt:lpstr>12 - BRC by Resolution</vt:lpstr>
      <vt:lpstr>13 - BRC by Assistance</vt:lpstr>
      <vt:lpstr>14 - BRC Pct Resolution</vt:lpstr>
      <vt:lpstr>15 - BRC Top 10 Issues</vt:lpstr>
      <vt:lpstr>16 - CCH by Sessions</vt:lpstr>
      <vt:lpstr>17 - CCH by Resolution</vt:lpstr>
      <vt:lpstr>18 - CCH by Assistance</vt:lpstr>
      <vt:lpstr>19 - CCH Pct Resolution</vt:lpstr>
      <vt:lpstr>20 - CCH Top 10 Issues</vt:lpstr>
      <vt:lpstr>21 - DD Number and Pct</vt:lpstr>
      <vt:lpstr>22 - DD Issue by 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First Responder System Data Report </dc:title>
  <dc:subject>First Responder System Data Report </dc:subject>
  <dc:creator>DWC</dc:creator>
  <cp:keywords>Texas, Workers' compensation, DWC, First responder, System data report</cp:keywords>
  <dc:description/>
  <cp:lastModifiedBy>Susan Criner</cp:lastModifiedBy>
  <cp:revision/>
  <dcterms:created xsi:type="dcterms:W3CDTF">2026-06-24T22:05:18Z</dcterms:created>
  <dcterms:modified xsi:type="dcterms:W3CDTF">2026-07-07T22:30:05Z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0x010100305C279668C2CA409B2F9DCBEAEB9D49</vt:lpwstr>
  </property>
  <property fmtid="{D5CDD505-2E9C-101B-9397-08002B2CF9AE}" pid="3" name="MSIP_Label_ba62d2fa-4fb9-40b5-9131-9ae16a6c0ad0_Enabled">
    <vt:lpwstr>true</vt:lpwstr>
  </property>
  <property fmtid="{D5CDD505-2E9C-101B-9397-08002B2CF9AE}" pid="4" name="MSIP_Label_ba62d2fa-4fb9-40b5-9131-9ae16a6c0ad0_SetDate">
    <vt:lpwstr>2026-06-25T13:47:52Z</vt:lpwstr>
  </property>
  <property fmtid="{D5CDD505-2E9C-101B-9397-08002B2CF9AE}" pid="5" name="MSIP_Label_ba62d2fa-4fb9-40b5-9131-9ae16a6c0ad0_Method">
    <vt:lpwstr>Standard</vt:lpwstr>
  </property>
  <property fmtid="{D5CDD505-2E9C-101B-9397-08002B2CF9AE}" pid="6" name="MSIP_Label_ba62d2fa-4fb9-40b5-9131-9ae16a6c0ad0_Name">
    <vt:lpwstr>Internal</vt:lpwstr>
  </property>
  <property fmtid="{D5CDD505-2E9C-101B-9397-08002B2CF9AE}" pid="7" name="MSIP_Label_ba62d2fa-4fb9-40b5-9131-9ae16a6c0ad0_SiteId">
    <vt:lpwstr>6c600c88-7a50-421a-9817-a970a01aed2a</vt:lpwstr>
  </property>
  <property fmtid="{D5CDD505-2E9C-101B-9397-08002B2CF9AE}" pid="8" name="MSIP_Label_ba62d2fa-4fb9-40b5-9131-9ae16a6c0ad0_ActionId">
    <vt:lpwstr>49a31fa9-7187-43ef-9fcb-ceb93b40382f</vt:lpwstr>
  </property>
  <property fmtid="{D5CDD505-2E9C-101B-9397-08002B2CF9AE}" pid="9" name="MSIP_Label_ba62d2fa-4fb9-40b5-9131-9ae16a6c0ad0_ContentBits">
    <vt:lpwstr>0</vt:lpwstr>
  </property>
  <property fmtid="{D5CDD505-2E9C-101B-9397-08002B2CF9AE}" pid="10" name="MSIP_Label_ba62d2fa-4fb9-40b5-9131-9ae16a6c0ad0_Tag">
    <vt:lpwstr>10, 3, 0, 2</vt:lpwstr>
  </property>
</Properties>
</file>