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CCC\TEX REG\RULES\ADOPTIONS\Chapter 5\Cat Stat\"/>
    </mc:Choice>
  </mc:AlternateContent>
  <xr:revisionPtr revIDLastSave="0" documentId="8_{E3C09514-9F2D-43DB-9418-598F937D82B8}" xr6:coauthVersionLast="45" xr6:coauthVersionMax="45" xr10:uidLastSave="{00000000-0000-0000-0000-000000000000}"/>
  <workbookProtection workbookAlgorithmName="SHA-512" workbookHashValue="IXJ+wy3xWG2V40r19NNdEBkyNQkEAZZHcIXavfrfXVKJIIwCyEYI81gSwOsNaVFkezC2qe9Ab7Ib8dmBWjhdJQ==" workbookSaltValue="yOZWh/RoIB9pUqW7vbER1Q==" workbookSpinCount="100000" lockStructure="1"/>
  <bookViews>
    <workbookView xWindow="-108" yWindow="-108" windowWidth="23256" windowHeight="12576" tabRatio="500" xr2:uid="{6C9EF4E3-E01F-4CC0-B8BC-653665DE5002}"/>
  </bookViews>
  <sheets>
    <sheet name="General Info" sheetId="2" r:id="rId1"/>
    <sheet name="Licensed Insurers" sheetId="4" r:id="rId2"/>
    <sheet name="Surplus Lines Insurers" sheetId="3" r:id="rId3"/>
    <sheet name="Summary" sheetId="5" r:id="rId4"/>
  </sheets>
  <definedNames>
    <definedName name="AOLI">Summary!$A$12</definedName>
    <definedName name="BI">Summary!$A$7</definedName>
    <definedName name="CAPD">Summary!$A$9</definedName>
    <definedName name="CELL_PHONE">'General Info'!$B$8</definedName>
    <definedName name="CLAIMSCLWOP">Summary!$D$3</definedName>
    <definedName name="CLAIMSCLWP">Summary!$C$3</definedName>
    <definedName name="CLAIMSREP">Summary!$B$3</definedName>
    <definedName name="COMPANY_LIST">'General Info'!$A$16:$C$418</definedName>
    <definedName name="COMPANY_NAME">'General Info'!$B$5</definedName>
    <definedName name="COMPANY_NUMBER">'General Info'!$B$4</definedName>
    <definedName name="CONTACT_NAME">'General Info'!$B$6</definedName>
    <definedName name="CP">Summary!$A$6</definedName>
    <definedName name="DAYSCL">Summary!$G$3</definedName>
    <definedName name="DIRECT_PHONE">'General Info'!$B$7</definedName>
    <definedName name="EDIT_CHECK_1">'General Info'!$A$419</definedName>
    <definedName name="EDIT_CHECK_10">Summary!$B$25</definedName>
    <definedName name="EDIT_CHECK_11">Summary!$A$38</definedName>
    <definedName name="EDIT_CHECK_8">Summary!$B$23</definedName>
    <definedName name="EDIT_CHECK_9">Summary!$B$24</definedName>
    <definedName name="EMAIL_ADDRESS">'General Info'!$B$9</definedName>
    <definedName name="EST_DIR_INC_LOSS">'General Info'!$B$12</definedName>
    <definedName name="EST_NET_INC_LOSS">'General Info'!$B$13</definedName>
    <definedName name="EVENT_DATE">'General Info'!$B$2</definedName>
    <definedName name="EVENT_NAME">'General Info'!$B$1</definedName>
    <definedName name="FFI">Summary!$A$10</definedName>
    <definedName name="L_AOLI_CLAIMSCLWOP_...">'Licensed Insurers'!$AV$13</definedName>
    <definedName name="L_AOLI_CLAIMSCLWOP_RANGE">'Licensed Insurers'!$AV$3:$AV$14</definedName>
    <definedName name="L_AOLI_CLAIMSCLWOP_Unknown">'Licensed Insurers'!$AV$14</definedName>
    <definedName name="L_AOLI_CLAIMSCLWOP_ZIP1">'Licensed Insurers'!$AV$3</definedName>
    <definedName name="L_AOLI_CLAIMSCLWOP_ZIP10">'Licensed Insurers'!$AV$12</definedName>
    <definedName name="L_AOLI_CLAIMSCLWOP_ZIP2">'Licensed Insurers'!$AV$4</definedName>
    <definedName name="L_AOLI_CLAIMSCLWOP_ZIP3">'Licensed Insurers'!$AV$5</definedName>
    <definedName name="L_AOLI_CLAIMSCLWOP_ZIP4">'Licensed Insurers'!$AV$6</definedName>
    <definedName name="L_AOLI_CLAIMSCLWOP_ZIP5">'Licensed Insurers'!$AV$7</definedName>
    <definedName name="L_AOLI_CLAIMSCLWOP_ZIP6">'Licensed Insurers'!$AV$8</definedName>
    <definedName name="L_AOLI_CLAIMSCLWOP_ZIP7">'Licensed Insurers'!$AV$9</definedName>
    <definedName name="L_AOLI_CLAIMSCLWOP_ZIP8">'Licensed Insurers'!$AV$10</definedName>
    <definedName name="L_AOLI_CLAIMSCLWOP_ZIP9">'Licensed Insurers'!$AV$11</definedName>
    <definedName name="L_AOLI_CLAIMSCLWP_...">'Licensed Insurers'!$AU$13</definedName>
    <definedName name="L_AOLI_CLAIMSCLWP_RANGE">'Licensed Insurers'!$AU$3:$AU$14</definedName>
    <definedName name="L_AOLI_CLAIMSCLWP_Unknown">'Licensed Insurers'!$AU$14</definedName>
    <definedName name="L_AOLI_CLAIMSCLWP_ZIP1">'Licensed Insurers'!$AU$3</definedName>
    <definedName name="L_AOLI_CLAIMSCLWP_ZIP10">'Licensed Insurers'!$AU$12</definedName>
    <definedName name="L_AOLI_CLAIMSCLWP_ZIP2">'Licensed Insurers'!$AU$4</definedName>
    <definedName name="L_AOLI_CLAIMSCLWP_ZIP3">'Licensed Insurers'!$AU$5</definedName>
    <definedName name="L_AOLI_CLAIMSCLWP_ZIP4">'Licensed Insurers'!$AU$6</definedName>
    <definedName name="L_AOLI_CLAIMSCLWP_ZIP5">'Licensed Insurers'!$AU$7</definedName>
    <definedName name="L_AOLI_CLAIMSCLWP_ZIP6">'Licensed Insurers'!$AU$8</definedName>
    <definedName name="L_AOLI_CLAIMSCLWP_ZIP7">'Licensed Insurers'!$AU$9</definedName>
    <definedName name="L_AOLI_CLAIMSCLWP_ZIP8">'Licensed Insurers'!$AU$10</definedName>
    <definedName name="L_AOLI_CLAIMSCLWP_ZIP9">'Licensed Insurers'!$AU$11</definedName>
    <definedName name="L_AOLI_CLAIMSREP_...">'Licensed Insurers'!$AT$13</definedName>
    <definedName name="L_AOLI_CLAIMSREP_RANGE">'Licensed Insurers'!$AT$3:$AT$14</definedName>
    <definedName name="L_AOLI_CLAIMSREP_Unknown">'Licensed Insurers'!$AT$14</definedName>
    <definedName name="L_AOLI_CLAIMSREP_ZIP1">'Licensed Insurers'!$AT$3</definedName>
    <definedName name="L_AOLI_CLAIMSREP_ZIP10">'Licensed Insurers'!$AT$12</definedName>
    <definedName name="L_AOLI_CLAIMSREP_ZIP2">'Licensed Insurers'!$AT$4</definedName>
    <definedName name="L_AOLI_CLAIMSREP_ZIP3">'Licensed Insurers'!$AT$5</definedName>
    <definedName name="L_AOLI_CLAIMSREP_ZIP4">'Licensed Insurers'!$AT$6</definedName>
    <definedName name="L_AOLI_CLAIMSREP_ZIP5">'Licensed Insurers'!$AT$7</definedName>
    <definedName name="L_AOLI_CLAIMSREP_ZIP6">'Licensed Insurers'!$AT$8</definedName>
    <definedName name="L_AOLI_CLAIMSREP_ZIP7">'Licensed Insurers'!$AT$9</definedName>
    <definedName name="L_AOLI_CLAIMSREP_ZIP8">'Licensed Insurers'!$AT$10</definedName>
    <definedName name="L_AOLI_CLAIMSREP_ZIP9">'Licensed Insurers'!$AT$11</definedName>
    <definedName name="L_AOLI_LOSSESINC_...">'Licensed Insurers'!$AX$13</definedName>
    <definedName name="L_AOLI_LOSSESINC_RANGE">'Licensed Insurers'!$AX$3:$AX$14</definedName>
    <definedName name="L_AOLI_LOSSESINC_Unknown">'Licensed Insurers'!$AX$14</definedName>
    <definedName name="L_AOLI_LOSSESINC_ZIP1">'Licensed Insurers'!$AX$3</definedName>
    <definedName name="L_AOLI_LOSSESINC_ZIP10">'Licensed Insurers'!$AX$12</definedName>
    <definedName name="L_AOLI_LOSSESINC_ZIP2">'Licensed Insurers'!$AX$4</definedName>
    <definedName name="L_AOLI_LOSSESINC_ZIP3">'Licensed Insurers'!$AX$5</definedName>
    <definedName name="L_AOLI_LOSSESINC_ZIP4">'Licensed Insurers'!$AX$6</definedName>
    <definedName name="L_AOLI_LOSSESINC_ZIP5">'Licensed Insurers'!$AX$7</definedName>
    <definedName name="L_AOLI_LOSSESINC_ZIP6">'Licensed Insurers'!$AX$8</definedName>
    <definedName name="L_AOLI_LOSSESINC_ZIP7">'Licensed Insurers'!$AX$9</definedName>
    <definedName name="L_AOLI_LOSSESINC_ZIP8">'Licensed Insurers'!$AX$10</definedName>
    <definedName name="L_AOLI_LOSSESINC_ZIP9">'Licensed Insurers'!$AX$11</definedName>
    <definedName name="L_AOLI_LOSSESPD_...">'Licensed Insurers'!$AW$13</definedName>
    <definedName name="L_AOLI_LOSSESPD_RANGE">'Licensed Insurers'!$AW$3:$AW$14</definedName>
    <definedName name="L_AOLI_LOSSESPD_Unknown">'Licensed Insurers'!$AW$14</definedName>
    <definedName name="L_AOLI_LOSSESPD_ZIP1">'Licensed Insurers'!$AW$3</definedName>
    <definedName name="L_AOLI_LOSSESPD_ZIP10">'Licensed Insurers'!$AW$12</definedName>
    <definedName name="L_AOLI_LOSSESPD_ZIP2">'Licensed Insurers'!$AW$4</definedName>
    <definedName name="L_AOLI_LOSSESPD_ZIP3">'Licensed Insurers'!$AW$5</definedName>
    <definedName name="L_AOLI_LOSSESPD_ZIP4">'Licensed Insurers'!$AW$6</definedName>
    <definedName name="L_AOLI_LOSSESPD_ZIP5">'Licensed Insurers'!$AW$7</definedName>
    <definedName name="L_AOLI_LOSSESPD_ZIP6">'Licensed Insurers'!$AW$8</definedName>
    <definedName name="L_AOLI_LOSSESPD_ZIP7">'Licensed Insurers'!$AW$9</definedName>
    <definedName name="L_AOLI_LOSSESPD_ZIP8">'Licensed Insurers'!$AW$10</definedName>
    <definedName name="L_AOLI_LOSSESPD_ZIP9">'Licensed Insurers'!$AW$11</definedName>
    <definedName name="L_BI_CLAIMSCLWOP_...">'Licensed Insurers'!$W$13</definedName>
    <definedName name="L_BI_CLAIMSCLWOP_RANGE">'Licensed Insurers'!$W$3:$W$14</definedName>
    <definedName name="L_BI_CLAIMSCLWOP_Unknown">'Licensed Insurers'!$W$14</definedName>
    <definedName name="L_BI_CLAIMSCLWOP_ZIP1">'Licensed Insurers'!$W$3</definedName>
    <definedName name="L_BI_CLAIMSCLWOP_ZIP10">'Licensed Insurers'!$W$12</definedName>
    <definedName name="L_BI_CLAIMSCLWOP_ZIP2">'Licensed Insurers'!$W$4</definedName>
    <definedName name="L_BI_CLAIMSCLWOP_ZIP3">'Licensed Insurers'!$W$5</definedName>
    <definedName name="L_BI_CLAIMSCLWOP_ZIP4">'Licensed Insurers'!$W$6</definedName>
    <definedName name="L_BI_CLAIMSCLWOP_ZIP5">'Licensed Insurers'!$W$7</definedName>
    <definedName name="L_BI_CLAIMSCLWOP_ZIP6">'Licensed Insurers'!$W$8</definedName>
    <definedName name="L_BI_CLAIMSCLWOP_ZIP7">'Licensed Insurers'!$W$9</definedName>
    <definedName name="L_BI_CLAIMSCLWOP_ZIP8">'Licensed Insurers'!$W$10</definedName>
    <definedName name="L_BI_CLAIMSCLWOP_ZIP9">'Licensed Insurers'!$W$11</definedName>
    <definedName name="L_BI_CLAIMSCLWP_...">'Licensed Insurers'!$V$13</definedName>
    <definedName name="L_BI_CLAIMSCLWP_RANGE">'Licensed Insurers'!$V$3:$V$14</definedName>
    <definedName name="L_BI_CLAIMSCLWP_Unknown">'Licensed Insurers'!$V$14</definedName>
    <definedName name="L_BI_CLAIMSCLWP_ZIP1">'Licensed Insurers'!$V$3</definedName>
    <definedName name="L_BI_CLAIMSCLWP_ZIP10">'Licensed Insurers'!$V$12</definedName>
    <definedName name="L_BI_CLAIMSCLWP_ZIP2">'Licensed Insurers'!$V$4</definedName>
    <definedName name="L_BI_CLAIMSCLWP_ZIP3">'Licensed Insurers'!$V$5</definedName>
    <definedName name="L_BI_CLAIMSCLWP_ZIP4">'Licensed Insurers'!$V$6</definedName>
    <definedName name="L_BI_CLAIMSCLWP_ZIP5">'Licensed Insurers'!$V$7</definedName>
    <definedName name="L_BI_CLAIMSCLWP_ZIP6">'Licensed Insurers'!$V$8</definedName>
    <definedName name="L_BI_CLAIMSCLWP_ZIP7">'Licensed Insurers'!$V$9</definedName>
    <definedName name="L_BI_CLAIMSCLWP_ZIP8">'Licensed Insurers'!$V$10</definedName>
    <definedName name="L_BI_CLAIMSCLWP_ZIP9">'Licensed Insurers'!$V$11</definedName>
    <definedName name="L_BI_CLAIMSREP_...">'Licensed Insurers'!$U$13</definedName>
    <definedName name="L_BI_CLAIMSREP_RANGE">'Licensed Insurers'!$U$3:$U$14</definedName>
    <definedName name="L_BI_CLAIMSREP_Unknown">'Licensed Insurers'!$U$14</definedName>
    <definedName name="L_BI_CLAIMSREP_ZIP1">'Licensed Insurers'!$U$3</definedName>
    <definedName name="L_BI_CLAIMSREP_ZIP10">'Licensed Insurers'!$U$12</definedName>
    <definedName name="L_BI_CLAIMSREP_ZIP2">'Licensed Insurers'!$U$4</definedName>
    <definedName name="L_BI_CLAIMSREP_ZIP3">'Licensed Insurers'!$U$5</definedName>
    <definedName name="L_BI_CLAIMSREP_ZIP4">'Licensed Insurers'!$U$6</definedName>
    <definedName name="L_BI_CLAIMSREP_ZIP5">'Licensed Insurers'!$U$7</definedName>
    <definedName name="L_BI_CLAIMSREP_ZIP6">'Licensed Insurers'!$U$8</definedName>
    <definedName name="L_BI_CLAIMSREP_ZIP7">'Licensed Insurers'!$U$9</definedName>
    <definedName name="L_BI_CLAIMSREP_ZIP8">'Licensed Insurers'!$U$10</definedName>
    <definedName name="L_BI_CLAIMSREP_ZIP9">'Licensed Insurers'!$U$11</definedName>
    <definedName name="L_BI_LOSSESINC_...">'Licensed Insurers'!$Y$13</definedName>
    <definedName name="L_BI_LOSSESINC_RANGE">'Licensed Insurers'!$Y$3:$Y$14</definedName>
    <definedName name="L_BI_LOSSESINC_Unknown">'Licensed Insurers'!$Y$14</definedName>
    <definedName name="L_BI_LOSSESINC_ZIP1">'Licensed Insurers'!$Y$3</definedName>
    <definedName name="L_BI_LOSSESINC_ZIP10">'Licensed Insurers'!$Y$12</definedName>
    <definedName name="L_BI_LOSSESINC_ZIP2">'Licensed Insurers'!$Y$4</definedName>
    <definedName name="L_BI_LOSSESINC_ZIP3">'Licensed Insurers'!$Y$5</definedName>
    <definedName name="L_BI_LOSSESINC_ZIP4">'Licensed Insurers'!$Y$6</definedName>
    <definedName name="L_BI_LOSSESINC_ZIP5">'Licensed Insurers'!$Y$7</definedName>
    <definedName name="L_BI_LOSSESINC_ZIP6">'Licensed Insurers'!$Y$8</definedName>
    <definedName name="L_BI_LOSSESINC_ZIP7">'Licensed Insurers'!$Y$9</definedName>
    <definedName name="L_BI_LOSSESINC_ZIP8">'Licensed Insurers'!$Y$10</definedName>
    <definedName name="L_BI_LOSSESINC_ZIP9">'Licensed Insurers'!$Y$11</definedName>
    <definedName name="L_BI_LOSSESPD_...">'Licensed Insurers'!$X$13</definedName>
    <definedName name="L_BI_LOSSESPD_RANGE">'Licensed Insurers'!$X$3:$X$14</definedName>
    <definedName name="L_BI_LOSSESPD_Unknown">'Licensed Insurers'!$X$14</definedName>
    <definedName name="L_BI_LOSSESPD_ZIP1">'Licensed Insurers'!$X$3</definedName>
    <definedName name="L_BI_LOSSESPD_ZIP10">'Licensed Insurers'!$X$12</definedName>
    <definedName name="L_BI_LOSSESPD_ZIP2">'Licensed Insurers'!$X$4</definedName>
    <definedName name="L_BI_LOSSESPD_ZIP3">'Licensed Insurers'!$X$5</definedName>
    <definedName name="L_BI_LOSSESPD_ZIP4">'Licensed Insurers'!$X$6</definedName>
    <definedName name="L_BI_LOSSESPD_ZIP5">'Licensed Insurers'!$X$7</definedName>
    <definedName name="L_BI_LOSSESPD_ZIP6">'Licensed Insurers'!$X$8</definedName>
    <definedName name="L_BI_LOSSESPD_ZIP7">'Licensed Insurers'!$X$9</definedName>
    <definedName name="L_BI_LOSSESPD_ZIP8">'Licensed Insurers'!$X$10</definedName>
    <definedName name="L_BI_LOSSESPD_ZIP9">'Licensed Insurers'!$X$11</definedName>
    <definedName name="L_CAPD_CLAIMSCLWOP_...">'Licensed Insurers'!$AG$13</definedName>
    <definedName name="L_CAPD_CLAIMSCLWOP_RANGE">'Licensed Insurers'!$AG$3:$AG$14</definedName>
    <definedName name="L_CAPD_CLAIMSCLWOP_Unknown">'Licensed Insurers'!$AG$14</definedName>
    <definedName name="L_CAPD_CLAIMSCLWOP_ZIP1">'Licensed Insurers'!$AG$3</definedName>
    <definedName name="L_CAPD_CLAIMSCLWOP_ZIP10">'Licensed Insurers'!$AG$12</definedName>
    <definedName name="L_CAPD_CLAIMSCLWOP_ZIP2">'Licensed Insurers'!$AG$4</definedName>
    <definedName name="L_CAPD_CLAIMSCLWOP_ZIP3">'Licensed Insurers'!$AG$5</definedName>
    <definedName name="L_CAPD_CLAIMSCLWOP_ZIP4">'Licensed Insurers'!$AG$6</definedName>
    <definedName name="L_CAPD_CLAIMSCLWOP_ZIP5">'Licensed Insurers'!$AG$7</definedName>
    <definedName name="L_CAPD_CLAIMSCLWOP_ZIP6">'Licensed Insurers'!$AG$8</definedName>
    <definedName name="L_CAPD_CLAIMSCLWOP_ZIP7">'Licensed Insurers'!$AG$9</definedName>
    <definedName name="L_CAPD_CLAIMSCLWOP_ZIP8">'Licensed Insurers'!$AG$10</definedName>
    <definedName name="L_CAPD_CLAIMSCLWOP_ZIP9">'Licensed Insurers'!$AG$11</definedName>
    <definedName name="L_CAPD_CLAIMSCLWP_...">'Licensed Insurers'!$AF$13</definedName>
    <definedName name="L_CAPD_CLAIMSCLWP_RANGE">'Licensed Insurers'!$AF$3:$AF$14</definedName>
    <definedName name="L_CAPD_CLAIMSCLWP_Unknown">'Licensed Insurers'!$AF$14</definedName>
    <definedName name="L_CAPD_CLAIMSCLWP_ZIP1">'Licensed Insurers'!$AF$3</definedName>
    <definedName name="L_CAPD_CLAIMSCLWP_ZIP10">'Licensed Insurers'!$AF$12</definedName>
    <definedName name="L_CAPD_CLAIMSCLWP_ZIP2">'Licensed Insurers'!$AF$4</definedName>
    <definedName name="L_CAPD_CLAIMSCLWP_ZIP3">'Licensed Insurers'!$AF$5</definedName>
    <definedName name="L_CAPD_CLAIMSCLWP_ZIP4">'Licensed Insurers'!$AF$6</definedName>
    <definedName name="L_CAPD_CLAIMSCLWP_ZIP5">'Licensed Insurers'!$AF$7</definedName>
    <definedName name="L_CAPD_CLAIMSCLWP_ZIP6">'Licensed Insurers'!$AF$8</definedName>
    <definedName name="L_CAPD_CLAIMSCLWP_ZIP7">'Licensed Insurers'!$AF$9</definedName>
    <definedName name="L_CAPD_CLAIMSCLWP_ZIP8">'Licensed Insurers'!$AF$10</definedName>
    <definedName name="L_CAPD_CLAIMSCLWP_ZIP9">'Licensed Insurers'!$AF$11</definedName>
    <definedName name="L_CAPD_CLAIMSREP_...">'Licensed Insurers'!$AE$13</definedName>
    <definedName name="L_CAPD_CLAIMSREP_RANGE">'Licensed Insurers'!$AE$3:$AE$14</definedName>
    <definedName name="L_CAPD_CLAIMSREP_Unknown">'Licensed Insurers'!$AE$14</definedName>
    <definedName name="L_CAPD_CLAIMSREP_ZIP1">'Licensed Insurers'!$AE$3</definedName>
    <definedName name="L_CAPD_CLAIMSREP_ZIP10">'Licensed Insurers'!$AE$12</definedName>
    <definedName name="L_CAPD_CLAIMSREP_ZIP2">'Licensed Insurers'!$AE$4</definedName>
    <definedName name="L_CAPD_CLAIMSREP_ZIP3">'Licensed Insurers'!$AE$5</definedName>
    <definedName name="L_CAPD_CLAIMSREP_ZIP4">'Licensed Insurers'!$AE$6</definedName>
    <definedName name="L_CAPD_CLAIMSREP_ZIP5">'Licensed Insurers'!$AE$7</definedName>
    <definedName name="L_CAPD_CLAIMSREP_ZIP6">'Licensed Insurers'!$AE$8</definedName>
    <definedName name="L_CAPD_CLAIMSREP_ZIP7">'Licensed Insurers'!$AE$9</definedName>
    <definedName name="L_CAPD_CLAIMSREP_ZIP8">'Licensed Insurers'!$AE$10</definedName>
    <definedName name="L_CAPD_CLAIMSREP_ZIP9">'Licensed Insurers'!$AE$11</definedName>
    <definedName name="L_CAPD_LOSSESINC_...">'Licensed Insurers'!$AI$13</definedName>
    <definedName name="L_CAPD_LOSSESINC_RANGE">'Licensed Insurers'!$AI$3:$AI$14</definedName>
    <definedName name="L_CAPD_LOSSESINC_Unknown">'Licensed Insurers'!$AI$14</definedName>
    <definedName name="L_CAPD_LOSSESINC_ZIP1">'Licensed Insurers'!$AI$3</definedName>
    <definedName name="L_CAPD_LOSSESINC_ZIP10">'Licensed Insurers'!$AI$12</definedName>
    <definedName name="L_CAPD_LOSSESINC_ZIP2">'Licensed Insurers'!$AI$4</definedName>
    <definedName name="L_CAPD_LOSSESINC_ZIP3">'Licensed Insurers'!$AI$5</definedName>
    <definedName name="L_CAPD_LOSSESINC_ZIP4">'Licensed Insurers'!$AI$6</definedName>
    <definedName name="L_CAPD_LOSSESINC_ZIP5">'Licensed Insurers'!$AI$7</definedName>
    <definedName name="L_CAPD_LOSSESINC_ZIP6">'Licensed Insurers'!$AI$8</definedName>
    <definedName name="L_CAPD_LOSSESINC_ZIP7">'Licensed Insurers'!$AI$9</definedName>
    <definedName name="L_CAPD_LOSSESINC_ZIP8">'Licensed Insurers'!$AI$10</definedName>
    <definedName name="L_CAPD_LOSSESINC_ZIP9">'Licensed Insurers'!$AI$11</definedName>
    <definedName name="L_CAPD_LOSSESPD_...">'Licensed Insurers'!$AH$13</definedName>
    <definedName name="L_CAPD_LOSSESPD_RANGE">'Licensed Insurers'!$AH$3:$AH$14</definedName>
    <definedName name="L_CAPD_LOSSESPD_Unknown">'Licensed Insurers'!$AH$14</definedName>
    <definedName name="L_CAPD_LOSSESPD_ZIP1">'Licensed Insurers'!$AH$3</definedName>
    <definedName name="L_CAPD_LOSSESPD_ZIP10">'Licensed Insurers'!$AH$12</definedName>
    <definedName name="L_CAPD_LOSSESPD_ZIP2">'Licensed Insurers'!$AH$4</definedName>
    <definedName name="L_CAPD_LOSSESPD_ZIP3">'Licensed Insurers'!$AH$5</definedName>
    <definedName name="L_CAPD_LOSSESPD_ZIP4">'Licensed Insurers'!$AH$6</definedName>
    <definedName name="L_CAPD_LOSSESPD_ZIP5">'Licensed Insurers'!$AH$7</definedName>
    <definedName name="L_CAPD_LOSSESPD_ZIP6">'Licensed Insurers'!$AH$8</definedName>
    <definedName name="L_CAPD_LOSSESPD_ZIP7">'Licensed Insurers'!$AH$9</definedName>
    <definedName name="L_CAPD_LOSSESPD_ZIP8">'Licensed Insurers'!$AH$10</definedName>
    <definedName name="L_CAPD_LOSSESPD_ZIP9">'Licensed Insurers'!$AH$11</definedName>
    <definedName name="L_CP_CLAIMSCLWOP_...">'Licensed Insurers'!$R$13</definedName>
    <definedName name="L_CP_CLAIMSCLWOP_RANGE">'Licensed Insurers'!$R$3:$R$14</definedName>
    <definedName name="L_CP_CLAIMSCLWOP_Unknown">'Licensed Insurers'!$R$14</definedName>
    <definedName name="L_CP_CLAIMSCLWOP_ZIP1">'Licensed Insurers'!$R$3</definedName>
    <definedName name="L_CP_CLAIMSCLWOP_ZIP10">'Licensed Insurers'!$R$12</definedName>
    <definedName name="L_CP_CLAIMSCLWOP_ZIP2">'Licensed Insurers'!$R$4</definedName>
    <definedName name="L_CP_CLAIMSCLWOP_ZIP3">'Licensed Insurers'!$R$5</definedName>
    <definedName name="L_CP_CLAIMSCLWOP_ZIP4">'Licensed Insurers'!$R$6</definedName>
    <definedName name="L_CP_CLAIMSCLWOP_ZIP5">'Licensed Insurers'!$R$7</definedName>
    <definedName name="L_CP_CLAIMSCLWOP_ZIP6">'Licensed Insurers'!$R$8</definedName>
    <definedName name="L_CP_CLAIMSCLWOP_ZIP7">'Licensed Insurers'!$R$9</definedName>
    <definedName name="L_CP_CLAIMSCLWOP_ZIP8">'Licensed Insurers'!$R$10</definedName>
    <definedName name="L_CP_CLAIMSCLWOP_ZIP9">'Licensed Insurers'!$R$11</definedName>
    <definedName name="L_CP_CLAIMSCLWP_...">'Licensed Insurers'!$Q$13</definedName>
    <definedName name="L_CP_CLAIMSCLWP_RANGE">'Licensed Insurers'!$Q$3:$Q$14</definedName>
    <definedName name="L_CP_CLAIMSCLWP_Unknown">'Licensed Insurers'!$Q$14</definedName>
    <definedName name="L_CP_CLAIMSCLWP_ZIP1">'Licensed Insurers'!$Q$3</definedName>
    <definedName name="L_CP_CLAIMSCLWP_ZIP10">'Licensed Insurers'!$Q$12</definedName>
    <definedName name="L_CP_CLAIMSCLWP_ZIP2">'Licensed Insurers'!$Q$4</definedName>
    <definedName name="L_CP_CLAIMSCLWP_ZIP3">'Licensed Insurers'!$Q$5</definedName>
    <definedName name="L_CP_CLAIMSCLWP_ZIP4">'Licensed Insurers'!$Q$6</definedName>
    <definedName name="L_CP_CLAIMSCLWP_ZIP5">'Licensed Insurers'!$Q$7</definedName>
    <definedName name="L_CP_CLAIMSCLWP_ZIP6">'Licensed Insurers'!$Q$8</definedName>
    <definedName name="L_CP_CLAIMSCLWP_ZIP7">'Licensed Insurers'!$Q$9</definedName>
    <definedName name="L_CP_CLAIMSCLWP_ZIP8">'Licensed Insurers'!$Q$10</definedName>
    <definedName name="L_CP_CLAIMSCLWP_ZIP9">'Licensed Insurers'!$Q$11</definedName>
    <definedName name="L_CP_CLAIMSREP_...">'Licensed Insurers'!$P$13</definedName>
    <definedName name="L_CP_CLAIMSREP_RANGE">'Licensed Insurers'!$P$3:$P$14</definedName>
    <definedName name="L_CP_CLAIMSREP_Unknown">'Licensed Insurers'!$P$14</definedName>
    <definedName name="L_CP_CLAIMSREP_ZIP1">'Licensed Insurers'!$P$3</definedName>
    <definedName name="L_CP_CLAIMSREP_ZIP10">'Licensed Insurers'!$P$12</definedName>
    <definedName name="L_CP_CLAIMSREP_ZIP2">'Licensed Insurers'!$P$4</definedName>
    <definedName name="L_CP_CLAIMSREP_ZIP3">'Licensed Insurers'!$P$5</definedName>
    <definedName name="L_CP_CLAIMSREP_ZIP4">'Licensed Insurers'!$P$6</definedName>
    <definedName name="L_CP_CLAIMSREP_ZIP5">'Licensed Insurers'!$P$7</definedName>
    <definedName name="L_CP_CLAIMSREP_ZIP6">'Licensed Insurers'!$P$8</definedName>
    <definedName name="L_CP_CLAIMSREP_ZIP7">'Licensed Insurers'!$P$9</definedName>
    <definedName name="L_CP_CLAIMSREP_ZIP8">'Licensed Insurers'!$P$10</definedName>
    <definedName name="L_CP_CLAIMSREP_ZIP9">'Licensed Insurers'!$P$11</definedName>
    <definedName name="L_CP_LOSSESINC_...">'Licensed Insurers'!$T$13</definedName>
    <definedName name="L_CP_LOSSESINC_RANGE">'Licensed Insurers'!$T$3:$T$14</definedName>
    <definedName name="L_CP_LOSSESINC_Unknown">'Licensed Insurers'!$T$14</definedName>
    <definedName name="L_CP_LOSSESINC_ZIP1">'Licensed Insurers'!$T$3</definedName>
    <definedName name="L_CP_LOSSESINC_ZIP10">'Licensed Insurers'!$T$12</definedName>
    <definedName name="L_CP_LOSSESINC_ZIP2">'Licensed Insurers'!$T$4</definedName>
    <definedName name="L_CP_LOSSESINC_ZIP3">'Licensed Insurers'!$T$5</definedName>
    <definedName name="L_CP_LOSSESINC_ZIP4">'Licensed Insurers'!$T$6</definedName>
    <definedName name="L_CP_LOSSESINC_ZIP5">'Licensed Insurers'!$T$7</definedName>
    <definedName name="L_CP_LOSSESINC_ZIP6">'Licensed Insurers'!$T$8</definedName>
    <definedName name="L_CP_LOSSESINC_ZIP7">'Licensed Insurers'!$T$9</definedName>
    <definedName name="L_CP_LOSSESINC_ZIP8">'Licensed Insurers'!$T$10</definedName>
    <definedName name="L_CP_LOSSESINC_ZIP9">'Licensed Insurers'!$T$11</definedName>
    <definedName name="L_CP_LOSSESPD_...">'Licensed Insurers'!$S$13</definedName>
    <definedName name="L_CP_LOSSESPD_RANGE">'Licensed Insurers'!$S$3:$S$14</definedName>
    <definedName name="L_CP_LOSSESPD_Unknown">'Licensed Insurers'!$S$14</definedName>
    <definedName name="L_CP_LOSSESPD_ZIP1">'Licensed Insurers'!$S$3</definedName>
    <definedName name="L_CP_LOSSESPD_ZIP10">'Licensed Insurers'!$S$12</definedName>
    <definedName name="L_CP_LOSSESPD_ZIP2">'Licensed Insurers'!$S$4</definedName>
    <definedName name="L_CP_LOSSESPD_ZIP3">'Licensed Insurers'!$S$5</definedName>
    <definedName name="L_CP_LOSSESPD_ZIP4">'Licensed Insurers'!$S$6</definedName>
    <definedName name="L_CP_LOSSESPD_ZIP5">'Licensed Insurers'!$S$7</definedName>
    <definedName name="L_CP_LOSSESPD_ZIP6">'Licensed Insurers'!$S$8</definedName>
    <definedName name="L_CP_LOSSESPD_ZIP7">'Licensed Insurers'!$S$9</definedName>
    <definedName name="L_CP_LOSSESPD_ZIP8">'Licensed Insurers'!$S$10</definedName>
    <definedName name="L_CP_LOSSESPD_ZIP9">'Licensed Insurers'!$S$11</definedName>
    <definedName name="L_EDIT_CHECK_2">'Licensed Insurers'!$A$30</definedName>
    <definedName name="L_EDIT_CHECK_3">'Licensed Insurers'!$A$31</definedName>
    <definedName name="L_EDIT_CHECK_4">'Licensed Insurers'!$A$32</definedName>
    <definedName name="L_EDIT_CHECK_5">'Licensed Insurers'!$A$33</definedName>
    <definedName name="L_EDIT_CHECK_6">'Licensed Insurers'!$A$34</definedName>
    <definedName name="L_EDIT_CHECK_7">'Licensed Insurers'!$A$35</definedName>
    <definedName name="L_FFI_CLAIMSCLWOP_...">'Licensed Insurers'!$AL$13</definedName>
    <definedName name="L_FFI_CLAIMSCLWOP_RANGE">'Licensed Insurers'!$AL$3:$AL$14</definedName>
    <definedName name="L_FFI_CLAIMSCLWOP_Unknown">'Licensed Insurers'!$AL$14</definedName>
    <definedName name="L_FFI_CLAIMSCLWOP_ZIP1">'Licensed Insurers'!$AL$3</definedName>
    <definedName name="L_FFI_CLAIMSCLWOP_ZIP10">'Licensed Insurers'!$AL$12</definedName>
    <definedName name="L_FFI_CLAIMSCLWOP_ZIP2">'Licensed Insurers'!$AL$4</definedName>
    <definedName name="L_FFI_CLAIMSCLWOP_ZIP3">'Licensed Insurers'!$AL$5</definedName>
    <definedName name="L_FFI_CLAIMSCLWOP_ZIP4">'Licensed Insurers'!$AL$6</definedName>
    <definedName name="L_FFI_CLAIMSCLWOP_ZIP5">'Licensed Insurers'!$AL$7</definedName>
    <definedName name="L_FFI_CLAIMSCLWOP_ZIP6">'Licensed Insurers'!$AL$8</definedName>
    <definedName name="L_FFI_CLAIMSCLWOP_ZIP7">'Licensed Insurers'!$AL$9</definedName>
    <definedName name="L_FFI_CLAIMSCLWOP_ZIP8">'Licensed Insurers'!$AL$10</definedName>
    <definedName name="L_FFI_CLAIMSCLWOP_ZIP9">'Licensed Insurers'!$AL$11</definedName>
    <definedName name="L_FFI_CLAIMSCLWP_...">'Licensed Insurers'!$AK$13</definedName>
    <definedName name="L_FFI_CLAIMSCLWP_RANGE">'Licensed Insurers'!$AK$3:$AK$14</definedName>
    <definedName name="L_FFI_CLAIMSCLWP_Unknown">'Licensed Insurers'!$AK$14</definedName>
    <definedName name="L_FFI_CLAIMSCLWP_ZIP1">'Licensed Insurers'!$AK$3</definedName>
    <definedName name="L_FFI_CLAIMSCLWP_ZIP10">'Licensed Insurers'!$AK$12</definedName>
    <definedName name="L_FFI_CLAIMSCLWP_ZIP2">'Licensed Insurers'!$AK$4</definedName>
    <definedName name="L_FFI_CLAIMSCLWP_ZIP3">'Licensed Insurers'!$AK$5</definedName>
    <definedName name="L_FFI_CLAIMSCLWP_ZIP4">'Licensed Insurers'!$AK$6</definedName>
    <definedName name="L_FFI_CLAIMSCLWP_ZIP5">'Licensed Insurers'!$AK$7</definedName>
    <definedName name="L_FFI_CLAIMSCLWP_ZIP6">'Licensed Insurers'!$AK$8</definedName>
    <definedName name="L_FFI_CLAIMSCLWP_ZIP7">'Licensed Insurers'!$AK$9</definedName>
    <definedName name="L_FFI_CLAIMSCLWP_ZIP8">'Licensed Insurers'!$AK$10</definedName>
    <definedName name="L_FFI_CLAIMSCLWP_ZIP9">'Licensed Insurers'!$AK$11</definedName>
    <definedName name="L_FFI_CLAIMSREP_...">'Licensed Insurers'!$AJ$13</definedName>
    <definedName name="L_FFI_CLAIMSREP_RANGE">'Licensed Insurers'!$AJ$3:$AJ$14</definedName>
    <definedName name="L_FFI_CLAIMSREP_Unknown">'Licensed Insurers'!$AJ$14</definedName>
    <definedName name="L_FFI_CLAIMSREP_ZIP1">'Licensed Insurers'!$AJ$3</definedName>
    <definedName name="L_FFI_CLAIMSREP_ZIP10">'Licensed Insurers'!$AJ$12</definedName>
    <definedName name="L_FFI_CLAIMSREP_ZIP2">'Licensed Insurers'!$AJ$4</definedName>
    <definedName name="L_FFI_CLAIMSREP_ZIP3">'Licensed Insurers'!$AJ$5</definedName>
    <definedName name="L_FFI_CLAIMSREP_ZIP4">'Licensed Insurers'!$AJ$6</definedName>
    <definedName name="L_FFI_CLAIMSREP_ZIP5">'Licensed Insurers'!$AJ$7</definedName>
    <definedName name="L_FFI_CLAIMSREP_ZIP6">'Licensed Insurers'!$AJ$8</definedName>
    <definedName name="L_FFI_CLAIMSREP_ZIP7">'Licensed Insurers'!$AJ$9</definedName>
    <definedName name="L_FFI_CLAIMSREP_ZIP8">'Licensed Insurers'!$AJ$10</definedName>
    <definedName name="L_FFI_CLAIMSREP_ZIP9">'Licensed Insurers'!$AJ$11</definedName>
    <definedName name="L_FFI_LOSSESINC_...">'Licensed Insurers'!$AN$13</definedName>
    <definedName name="L_FFI_LOSSESINC_RANGE">'Licensed Insurers'!$AN$3:$AN$14</definedName>
    <definedName name="L_FFI_LOSSESINC_Unknown">'Licensed Insurers'!$AN$14</definedName>
    <definedName name="L_FFI_LOSSESINC_ZIP1">'Licensed Insurers'!$AN$3</definedName>
    <definedName name="L_FFI_LOSSESINC_ZIP10">'Licensed Insurers'!$AN$12</definedName>
    <definedName name="L_FFI_LOSSESINC_ZIP2">'Licensed Insurers'!$AN$4</definedName>
    <definedName name="L_FFI_LOSSESINC_ZIP3">'Licensed Insurers'!$AN$5</definedName>
    <definedName name="L_FFI_LOSSESINC_ZIP4">'Licensed Insurers'!$AN$6</definedName>
    <definedName name="L_FFI_LOSSESINC_ZIP5">'Licensed Insurers'!$AN$7</definedName>
    <definedName name="L_FFI_LOSSESINC_ZIP6">'Licensed Insurers'!$AN$8</definedName>
    <definedName name="L_FFI_LOSSESINC_ZIP7">'Licensed Insurers'!$AN$9</definedName>
    <definedName name="L_FFI_LOSSESINC_ZIP8">'Licensed Insurers'!$AN$10</definedName>
    <definedName name="L_FFI_LOSSESINC_ZIP9">'Licensed Insurers'!$AN$11</definedName>
    <definedName name="L_FFI_LOSSESPD_...">'Licensed Insurers'!$AM$13</definedName>
    <definedName name="L_FFI_LOSSESPD_RANGE">'Licensed Insurers'!$AM$3:$AM$14</definedName>
    <definedName name="L_FFI_LOSSESPD_Unknown">'Licensed Insurers'!$AM$14</definedName>
    <definedName name="L_FFI_LOSSESPD_ZIP1">'Licensed Insurers'!$AM$3</definedName>
    <definedName name="L_FFI_LOSSESPD_ZIP10">'Licensed Insurers'!$AM$12</definedName>
    <definedName name="L_FFI_LOSSESPD_ZIP2">'Licensed Insurers'!$AM$4</definedName>
    <definedName name="L_FFI_LOSSESPD_ZIP3">'Licensed Insurers'!$AM$5</definedName>
    <definedName name="L_FFI_LOSSESPD_ZIP4">'Licensed Insurers'!$AM$6</definedName>
    <definedName name="L_FFI_LOSSESPD_ZIP5">'Licensed Insurers'!$AM$7</definedName>
    <definedName name="L_FFI_LOSSESPD_ZIP6">'Licensed Insurers'!$AM$8</definedName>
    <definedName name="L_FFI_LOSSESPD_ZIP7">'Licensed Insurers'!$AM$9</definedName>
    <definedName name="L_FFI_LOSSESPD_ZIP8">'Licensed Insurers'!$AM$10</definedName>
    <definedName name="L_FFI_LOSSESPD_ZIP9">'Licensed Insurers'!$AM$11</definedName>
    <definedName name="L_PAPD_CLAIMSCLWOP_...">'Licensed Insurers'!$AB$13</definedName>
    <definedName name="L_PAPD_CLAIMSCLWOP_RANGE">'Licensed Insurers'!$AB$3:$AB$14</definedName>
    <definedName name="L_PAPD_CLAIMSCLWOP_Unknown">'Licensed Insurers'!$AB$14</definedName>
    <definedName name="L_PAPD_CLAIMSCLWOP_ZIP1">'Licensed Insurers'!$AB$3</definedName>
    <definedName name="L_PAPD_CLAIMSCLWOP_ZIP10">'Licensed Insurers'!$AB$12</definedName>
    <definedName name="L_PAPD_CLAIMSCLWOP_ZIP2">'Licensed Insurers'!$AB$4</definedName>
    <definedName name="L_PAPD_CLAIMSCLWOP_ZIP3">'Licensed Insurers'!$AB$5</definedName>
    <definedName name="L_PAPD_CLAIMSCLWOP_ZIP4">'Licensed Insurers'!$AB$6</definedName>
    <definedName name="L_PAPD_CLAIMSCLWOP_ZIP5">'Licensed Insurers'!$AB$7</definedName>
    <definedName name="L_PAPD_CLAIMSCLWOP_ZIP6">'Licensed Insurers'!$AB$8</definedName>
    <definedName name="L_PAPD_CLAIMSCLWOP_ZIP7">'Licensed Insurers'!$AB$9</definedName>
    <definedName name="L_PAPD_CLAIMSCLWOP_ZIP8">'Licensed Insurers'!$AB$10</definedName>
    <definedName name="L_PAPD_CLAIMSCLWOP_ZIP9">'Licensed Insurers'!$AB$11</definedName>
    <definedName name="L_PAPD_CLAIMSCLWP_...">'Licensed Insurers'!$AA$13</definedName>
    <definedName name="L_PAPD_CLAIMSCLWP_RANGE">'Licensed Insurers'!$AA$3:$AA$14</definedName>
    <definedName name="L_PAPD_CLAIMSCLWP_Unknown">'Licensed Insurers'!$AA$14</definedName>
    <definedName name="L_PAPD_CLAIMSCLWP_ZIP1">'Licensed Insurers'!$AA$3</definedName>
    <definedName name="L_PAPD_CLAIMSCLWP_ZIP10">'Licensed Insurers'!$AA$12</definedName>
    <definedName name="L_PAPD_CLAIMSCLWP_ZIP2">'Licensed Insurers'!$AA$4</definedName>
    <definedName name="L_PAPD_CLAIMSCLWP_ZIP3">'Licensed Insurers'!$AA$5</definedName>
    <definedName name="L_PAPD_CLAIMSCLWP_ZIP4">'Licensed Insurers'!$AA$6</definedName>
    <definedName name="L_PAPD_CLAIMSCLWP_ZIP5">'Licensed Insurers'!$AA$7</definedName>
    <definedName name="L_PAPD_CLAIMSCLWP_ZIP6">'Licensed Insurers'!$AA$8</definedName>
    <definedName name="L_PAPD_CLAIMSCLWP_ZIP7">'Licensed Insurers'!$AA$9</definedName>
    <definedName name="L_PAPD_CLAIMSCLWP_ZIP8">'Licensed Insurers'!$AA$10</definedName>
    <definedName name="L_PAPD_CLAIMSCLWP_ZIP9">'Licensed Insurers'!$AA$11</definedName>
    <definedName name="L_PAPD_CLAIMSREP_...">'Licensed Insurers'!$Z$13</definedName>
    <definedName name="L_PAPD_CLAIMSREP_RANGE">'Licensed Insurers'!$Z$3:$Z$14</definedName>
    <definedName name="L_PAPD_CLAIMSREP_Unknown">'Licensed Insurers'!$Z$14</definedName>
    <definedName name="L_PAPD_CLAIMSREP_ZIP1">'Licensed Insurers'!$Z$3</definedName>
    <definedName name="L_PAPD_CLAIMSREP_ZIP10">'Licensed Insurers'!$Z$12</definedName>
    <definedName name="L_PAPD_CLAIMSREP_ZIP2">'Licensed Insurers'!$Z$4</definedName>
    <definedName name="L_PAPD_CLAIMSREP_ZIP3">'Licensed Insurers'!$Z$5</definedName>
    <definedName name="L_PAPD_CLAIMSREP_ZIP4">'Licensed Insurers'!$Z$6</definedName>
    <definedName name="L_PAPD_CLAIMSREP_ZIP5">'Licensed Insurers'!$Z$7</definedName>
    <definedName name="L_PAPD_CLAIMSREP_ZIP6">'Licensed Insurers'!$Z$8</definedName>
    <definedName name="L_PAPD_CLAIMSREP_ZIP7">'Licensed Insurers'!$Z$9</definedName>
    <definedName name="L_PAPD_CLAIMSREP_ZIP8">'Licensed Insurers'!$Z$10</definedName>
    <definedName name="L_PAPD_CLAIMSREP_ZIP9">'Licensed Insurers'!$Z$11</definedName>
    <definedName name="L_PAPD_LOSSESINC_...">'Licensed Insurers'!$AD$13</definedName>
    <definedName name="L_PAPD_LOSSESINC_RANGE">'Licensed Insurers'!$AD$3:$AD$14</definedName>
    <definedName name="L_PAPD_LOSSESINC_Unknown">'Licensed Insurers'!$AD$14</definedName>
    <definedName name="L_PAPD_LOSSESINC_ZIP1">'Licensed Insurers'!$AD$3</definedName>
    <definedName name="L_PAPD_LOSSESINC_ZIP10">'Licensed Insurers'!$AD$12</definedName>
    <definedName name="L_PAPD_LOSSESINC_ZIP2">'Licensed Insurers'!$AD$4</definedName>
    <definedName name="L_PAPD_LOSSESINC_ZIP3">'Licensed Insurers'!$AD$5</definedName>
    <definedName name="L_PAPD_LOSSESINC_ZIP4">'Licensed Insurers'!$AD$6</definedName>
    <definedName name="L_PAPD_LOSSESINC_ZIP5">'Licensed Insurers'!$AD$7</definedName>
    <definedName name="L_PAPD_LOSSESINC_ZIP6">'Licensed Insurers'!$AD$8</definedName>
    <definedName name="L_PAPD_LOSSESINC_ZIP7">'Licensed Insurers'!$AD$9</definedName>
    <definedName name="L_PAPD_LOSSESINC_ZIP8">'Licensed Insurers'!$AD$10</definedName>
    <definedName name="L_PAPD_LOSSESINC_ZIP9">'Licensed Insurers'!$AD$11</definedName>
    <definedName name="L_PAPD_LOSSESPD_...">'Licensed Insurers'!$AC$13</definedName>
    <definedName name="L_PAPD_LOSSESPD_RANGE">'Licensed Insurers'!$AC$3:$AC$14</definedName>
    <definedName name="L_PAPD_LOSSESPD_Unknown">'Licensed Insurers'!$AC$14</definedName>
    <definedName name="L_PAPD_LOSSESPD_ZIP1">'Licensed Insurers'!$AC$3</definedName>
    <definedName name="L_PAPD_LOSSESPD_ZIP10">'Licensed Insurers'!$AC$12</definedName>
    <definedName name="L_PAPD_LOSSESPD_ZIP2">'Licensed Insurers'!$AC$4</definedName>
    <definedName name="L_PAPD_LOSSESPD_ZIP3">'Licensed Insurers'!$AC$5</definedName>
    <definedName name="L_PAPD_LOSSESPD_ZIP4">'Licensed Insurers'!$AC$6</definedName>
    <definedName name="L_PAPD_LOSSESPD_ZIP5">'Licensed Insurers'!$AC$7</definedName>
    <definedName name="L_PAPD_LOSSESPD_ZIP6">'Licensed Insurers'!$AC$8</definedName>
    <definedName name="L_PAPD_LOSSESPD_ZIP7">'Licensed Insurers'!$AC$9</definedName>
    <definedName name="L_PAPD_LOSSESPD_ZIP8">'Licensed Insurers'!$AC$10</definedName>
    <definedName name="L_PAPD_LOSSESPD_ZIP9">'Licensed Insurers'!$AC$11</definedName>
    <definedName name="L_PFI_CLAIMSCLWOP_...">'Licensed Insurers'!$AQ$13</definedName>
    <definedName name="L_PFI_CLAIMSCLWOP_RANGE">'Licensed Insurers'!$AQ$3:$AQ$14</definedName>
    <definedName name="L_PFI_CLAIMSCLWOP_Unknown">'Licensed Insurers'!$AQ$14</definedName>
    <definedName name="L_PFI_CLAIMSCLWOP_ZIP1">'Licensed Insurers'!$AQ$3</definedName>
    <definedName name="L_PFI_CLAIMSCLWOP_ZIP10">'Licensed Insurers'!$AQ$12</definedName>
    <definedName name="L_PFI_CLAIMSCLWOP_ZIP2">'Licensed Insurers'!$AQ$4</definedName>
    <definedName name="L_PFI_CLAIMSCLWOP_ZIP3">'Licensed Insurers'!$AQ$5</definedName>
    <definedName name="L_PFI_CLAIMSCLWOP_ZIP4">'Licensed Insurers'!$AQ$6</definedName>
    <definedName name="L_PFI_CLAIMSCLWOP_ZIP5">'Licensed Insurers'!$AQ$7</definedName>
    <definedName name="L_PFI_CLAIMSCLWOP_ZIP6">'Licensed Insurers'!$AQ$8</definedName>
    <definedName name="L_PFI_CLAIMSCLWOP_ZIP7">'Licensed Insurers'!$AQ$9</definedName>
    <definedName name="L_PFI_CLAIMSCLWOP_ZIP8">'Licensed Insurers'!$AQ$10</definedName>
    <definedName name="L_PFI_CLAIMSCLWOP_ZIP9">'Licensed Insurers'!$AQ$11</definedName>
    <definedName name="L_PFI_CLAIMSCLWP_...">'Licensed Insurers'!$AP$13</definedName>
    <definedName name="L_PFI_CLAIMSCLWP_RANGE">'Licensed Insurers'!$AP$3:$AP$14</definedName>
    <definedName name="L_PFI_CLAIMSCLWP_Unknown">'Licensed Insurers'!$AP$14</definedName>
    <definedName name="L_PFI_CLAIMSCLWP_ZIP1">'Licensed Insurers'!$AP$3</definedName>
    <definedName name="L_PFI_CLAIMSCLWP_ZIP10">'Licensed Insurers'!$AP$12</definedName>
    <definedName name="L_PFI_CLAIMSCLWP_ZIP2">'Licensed Insurers'!$AP$4</definedName>
    <definedName name="L_PFI_CLAIMSCLWP_ZIP3">'Licensed Insurers'!$AP$5</definedName>
    <definedName name="L_PFI_CLAIMSCLWP_ZIP4">'Licensed Insurers'!$AP$6</definedName>
    <definedName name="L_PFI_CLAIMSCLWP_ZIP5">'Licensed Insurers'!$AP$7</definedName>
    <definedName name="L_PFI_CLAIMSCLWP_ZIP6">'Licensed Insurers'!$AP$8</definedName>
    <definedName name="L_PFI_CLAIMSCLWP_ZIP7">'Licensed Insurers'!$AP$9</definedName>
    <definedName name="L_PFI_CLAIMSCLWP_ZIP8">'Licensed Insurers'!$AP$10</definedName>
    <definedName name="L_PFI_CLAIMSCLWP_ZIP9">'Licensed Insurers'!$AP$11</definedName>
    <definedName name="L_PFI_CLAIMSREP_...">'Licensed Insurers'!$AO$13</definedName>
    <definedName name="L_PFI_CLAIMSREP_RANGE">'Licensed Insurers'!$AO$3:$AO$14</definedName>
    <definedName name="L_PFI_CLAIMSREP_Unknown">'Licensed Insurers'!$AO$14</definedName>
    <definedName name="L_PFI_CLAIMSREP_ZIP1">'Licensed Insurers'!$AO$3</definedName>
    <definedName name="L_PFI_CLAIMSREP_ZIP10">'Licensed Insurers'!$AO$12</definedName>
    <definedName name="L_PFI_CLAIMSREP_ZIP2">'Licensed Insurers'!$AO$4</definedName>
    <definedName name="L_PFI_CLAIMSREP_ZIP3">'Licensed Insurers'!$AO$5</definedName>
    <definedName name="L_PFI_CLAIMSREP_ZIP4">'Licensed Insurers'!$AO$6</definedName>
    <definedName name="L_PFI_CLAIMSREP_ZIP5">'Licensed Insurers'!$AO$7</definedName>
    <definedName name="L_PFI_CLAIMSREP_ZIP6">'Licensed Insurers'!$AO$8</definedName>
    <definedName name="L_PFI_CLAIMSREP_ZIP7">'Licensed Insurers'!$AO$9</definedName>
    <definedName name="L_PFI_CLAIMSREP_ZIP8">'Licensed Insurers'!$AO$10</definedName>
    <definedName name="L_PFI_CLAIMSREP_ZIP9">'Licensed Insurers'!$AO$11</definedName>
    <definedName name="L_PFI_LOSSESINC_...">'Licensed Insurers'!$AS$13</definedName>
    <definedName name="L_PFI_LOSSESINC_RANGE">'Licensed Insurers'!$AS$3:$AS$14</definedName>
    <definedName name="L_PFI_LOSSESINC_Unknown">'Licensed Insurers'!$AS$14</definedName>
    <definedName name="L_PFI_LOSSESINC_ZIP1">'Licensed Insurers'!$AS$3</definedName>
    <definedName name="L_PFI_LOSSESINC_ZIP10">'Licensed Insurers'!$AS$12</definedName>
    <definedName name="L_PFI_LOSSESINC_ZIP2">'Licensed Insurers'!$AS$4</definedName>
    <definedName name="L_PFI_LOSSESINC_ZIP3">'Licensed Insurers'!$AS$5</definedName>
    <definedName name="L_PFI_LOSSESINC_ZIP4">'Licensed Insurers'!$AS$6</definedName>
    <definedName name="L_PFI_LOSSESINC_ZIP5">'Licensed Insurers'!$AS$7</definedName>
    <definedName name="L_PFI_LOSSESINC_ZIP6">'Licensed Insurers'!$AS$8</definedName>
    <definedName name="L_PFI_LOSSESINC_ZIP7">'Licensed Insurers'!$AS$9</definedName>
    <definedName name="L_PFI_LOSSESINC_ZIP8">'Licensed Insurers'!$AS$10</definedName>
    <definedName name="L_PFI_LOSSESINC_ZIP9">'Licensed Insurers'!$AS$11</definedName>
    <definedName name="L_PFI_LOSSESPD_...">'Licensed Insurers'!$AR$13</definedName>
    <definedName name="L_PFI_LOSSESPD_RANGE">'Licensed Insurers'!$AR$3:$AR$14</definedName>
    <definedName name="L_PFI_LOSSESPD_Unknown">'Licensed Insurers'!$AR$14</definedName>
    <definedName name="L_PFI_LOSSESPD_ZIP1">'Licensed Insurers'!$AR$3</definedName>
    <definedName name="L_PFI_LOSSESPD_ZIP10">'Licensed Insurers'!$AR$12</definedName>
    <definedName name="L_PFI_LOSSESPD_ZIP2">'Licensed Insurers'!$AR$4</definedName>
    <definedName name="L_PFI_LOSSESPD_ZIP3">'Licensed Insurers'!$AR$5</definedName>
    <definedName name="L_PFI_LOSSESPD_ZIP4">'Licensed Insurers'!$AR$6</definedName>
    <definedName name="L_PFI_LOSSESPD_ZIP5">'Licensed Insurers'!$AR$7</definedName>
    <definedName name="L_PFI_LOSSESPD_ZIP6">'Licensed Insurers'!$AR$8</definedName>
    <definedName name="L_PFI_LOSSESPD_ZIP7">'Licensed Insurers'!$AR$9</definedName>
    <definedName name="L_PFI_LOSSESPD_ZIP8">'Licensed Insurers'!$AR$10</definedName>
    <definedName name="L_PFI_LOSSESPD_ZIP9">'Licensed Insurers'!$AR$11</definedName>
    <definedName name="L_RPACV_CLAIMSCLWOP_...">'Licensed Insurers'!$F$13</definedName>
    <definedName name="L_RPACV_CLAIMSCLWOP_RANGE">'Licensed Insurers'!$F$3:$F$14</definedName>
    <definedName name="L_RPACV_CLAIMSCLWOP_Unknown">'Licensed Insurers'!$F$14</definedName>
    <definedName name="L_RPACV_CLAIMSCLWOP_ZIP1">'Licensed Insurers'!$F$3</definedName>
    <definedName name="L_RPACV_CLAIMSCLWOP_ZIP10">'Licensed Insurers'!$F$12</definedName>
    <definedName name="L_RPACV_CLAIMSCLWOP_ZIP2">'Licensed Insurers'!$F$4</definedName>
    <definedName name="L_RPACV_CLAIMSCLWOP_ZIP3">'Licensed Insurers'!$F$5</definedName>
    <definedName name="L_RPACV_CLAIMSCLWOP_ZIP4">'Licensed Insurers'!$F$6</definedName>
    <definedName name="L_RPACV_CLAIMSCLWOP_ZIP5">'Licensed Insurers'!$F$7</definedName>
    <definedName name="L_RPACV_CLAIMSCLWOP_ZIP6">'Licensed Insurers'!$F$8</definedName>
    <definedName name="L_RPACV_CLAIMSCLWOP_ZIP7">'Licensed Insurers'!$F$9</definedName>
    <definedName name="L_RPACV_CLAIMSCLWOP_ZIP8">'Licensed Insurers'!$F$10</definedName>
    <definedName name="L_RPACV_CLAIMSCLWOP_ZIP9">'Licensed Insurers'!$F$11</definedName>
    <definedName name="L_RPACV_CLAIMSCLWP_...">'Licensed Insurers'!$E$13</definedName>
    <definedName name="L_RPACV_CLAIMSCLWP_RANGE">'Licensed Insurers'!$E$3:$E$14</definedName>
    <definedName name="L_RPACV_CLAIMSCLWP_Unknown">'Licensed Insurers'!$E$14</definedName>
    <definedName name="L_RPACV_CLAIMSCLWP_ZIP1">'Licensed Insurers'!$E$3</definedName>
    <definedName name="L_RPACV_CLAIMSCLWP_ZIP10">'Licensed Insurers'!$E$12</definedName>
    <definedName name="L_RPACV_CLAIMSCLWP_ZIP2">'Licensed Insurers'!$E$4</definedName>
    <definedName name="L_RPACV_CLAIMSCLWP_ZIP3">'Licensed Insurers'!$E$5</definedName>
    <definedName name="L_RPACV_CLAIMSCLWP_ZIP4">'Licensed Insurers'!$E$6</definedName>
    <definedName name="L_RPACV_CLAIMSCLWP_ZIP5">'Licensed Insurers'!$E$7</definedName>
    <definedName name="L_RPACV_CLAIMSCLWP_ZIP6">'Licensed Insurers'!$E$8</definedName>
    <definedName name="L_RPACV_CLAIMSCLWP_ZIP7">'Licensed Insurers'!$E$9</definedName>
    <definedName name="L_RPACV_CLAIMSCLWP_ZIP8">'Licensed Insurers'!$E$10</definedName>
    <definedName name="L_RPACV_CLAIMSCLWP_ZIP9">'Licensed Insurers'!$E$11</definedName>
    <definedName name="L_RPACV_CLAIMSREP_...">'Licensed Insurers'!$D$13</definedName>
    <definedName name="L_RPACV_CLAIMSREP_RANGE">'Licensed Insurers'!$D$3:$D$14</definedName>
    <definedName name="L_RPACV_CLAIMSREP_Unknown">'Licensed Insurers'!$D$14</definedName>
    <definedName name="L_RPACV_CLAIMSREP_ZIP1">'Licensed Insurers'!$D$3</definedName>
    <definedName name="L_RPACV_CLAIMSREP_ZIP10">'Licensed Insurers'!$D$12</definedName>
    <definedName name="L_RPACV_CLAIMSREP_ZIP2">'Licensed Insurers'!$D$4</definedName>
    <definedName name="L_RPACV_CLAIMSREP_ZIP3">'Licensed Insurers'!$D$5</definedName>
    <definedName name="L_RPACV_CLAIMSREP_ZIP4">'Licensed Insurers'!$D$6</definedName>
    <definedName name="L_RPACV_CLAIMSREP_ZIP5">'Licensed Insurers'!$D$7</definedName>
    <definedName name="L_RPACV_CLAIMSREP_ZIP6">'Licensed Insurers'!$D$8</definedName>
    <definedName name="L_RPACV_CLAIMSREP_ZIP7">'Licensed Insurers'!$D$9</definedName>
    <definedName name="L_RPACV_CLAIMSREP_ZIP8">'Licensed Insurers'!$D$10</definedName>
    <definedName name="L_RPACV_CLAIMSREP_ZIP9">'Licensed Insurers'!$D$11</definedName>
    <definedName name="L_RPACV_DAYSCL_...">'Licensed Insurers'!$I$13</definedName>
    <definedName name="L_RPACV_DAYSCL_RANGE">'Licensed Insurers'!$I$3:$I$14</definedName>
    <definedName name="L_RPACV_DAYSCL_Unknown">'Licensed Insurers'!$I$14</definedName>
    <definedName name="L_RPACV_DAYSCL_ZIP1">'Licensed Insurers'!$I$3</definedName>
    <definedName name="L_RPACV_DAYSCL_ZIP10">'Licensed Insurers'!$I$12</definedName>
    <definedName name="L_RPACV_DAYSCL_ZIP2">'Licensed Insurers'!$I$4</definedName>
    <definedName name="L_RPACV_DAYSCL_ZIP3">'Licensed Insurers'!$I$5</definedName>
    <definedName name="L_RPACV_DAYSCL_ZIP4">'Licensed Insurers'!$I$6</definedName>
    <definedName name="L_RPACV_DAYSCL_ZIP5">'Licensed Insurers'!$I$7</definedName>
    <definedName name="L_RPACV_DAYSCL_ZIP6">'Licensed Insurers'!$I$8</definedName>
    <definedName name="L_RPACV_DAYSCL_ZIP7">'Licensed Insurers'!$I$9</definedName>
    <definedName name="L_RPACV_DAYSCL_ZIP8">'Licensed Insurers'!$I$10</definedName>
    <definedName name="L_RPACV_DAYSCL_ZIP9">'Licensed Insurers'!$I$11</definedName>
    <definedName name="L_RPACV_LOSSESINC_...">'Licensed Insurers'!$H$13</definedName>
    <definedName name="L_RPACV_LOSSESINC_RANGE">'Licensed Insurers'!$H$3:$H$14</definedName>
    <definedName name="L_RPACV_LOSSESINC_Unknown">'Licensed Insurers'!$H$14</definedName>
    <definedName name="L_RPACV_LOSSESINC_ZIP1">'Licensed Insurers'!$H$3</definedName>
    <definedName name="L_RPACV_LOSSESINC_ZIP10">'Licensed Insurers'!$H$12</definedName>
    <definedName name="L_RPACV_LOSSESINC_ZIP2">'Licensed Insurers'!$H$4</definedName>
    <definedName name="L_RPACV_LOSSESINC_ZIP3">'Licensed Insurers'!$H$5</definedName>
    <definedName name="L_RPACV_LOSSESINC_ZIP4">'Licensed Insurers'!$H$6</definedName>
    <definedName name="L_RPACV_LOSSESINC_ZIP5">'Licensed Insurers'!$H$7</definedName>
    <definedName name="L_RPACV_LOSSESINC_ZIP6">'Licensed Insurers'!$H$8</definedName>
    <definedName name="L_RPACV_LOSSESINC_ZIP7">'Licensed Insurers'!$H$9</definedName>
    <definedName name="L_RPACV_LOSSESINC_ZIP8">'Licensed Insurers'!$H$10</definedName>
    <definedName name="L_RPACV_LOSSESINC_ZIP9">'Licensed Insurers'!$H$11</definedName>
    <definedName name="L_RPACV_LOSSESPD_...">'Licensed Insurers'!$G$13</definedName>
    <definedName name="L_RPACV_LOSSESPD_RANGE">'Licensed Insurers'!$G$3:$G$14</definedName>
    <definedName name="L_RPACV_LOSSESPD_Unknown">'Licensed Insurers'!$G$14</definedName>
    <definedName name="L_RPACV_LOSSESPD_ZIP1">'Licensed Insurers'!$G$3</definedName>
    <definedName name="L_RPACV_LOSSESPD_ZIP10">'Licensed Insurers'!$G$12</definedName>
    <definedName name="L_RPACV_LOSSESPD_ZIP2">'Licensed Insurers'!$G$4</definedName>
    <definedName name="L_RPACV_LOSSESPD_ZIP3">'Licensed Insurers'!$G$5</definedName>
    <definedName name="L_RPACV_LOSSESPD_ZIP4">'Licensed Insurers'!$G$6</definedName>
    <definedName name="L_RPACV_LOSSESPD_ZIP5">'Licensed Insurers'!$G$7</definedName>
    <definedName name="L_RPACV_LOSSESPD_ZIP6">'Licensed Insurers'!$G$8</definedName>
    <definedName name="L_RPACV_LOSSESPD_ZIP7">'Licensed Insurers'!$G$9</definedName>
    <definedName name="L_RPACV_LOSSESPD_ZIP8">'Licensed Insurers'!$G$10</definedName>
    <definedName name="L_RPACV_LOSSESPD_ZIP9">'Licensed Insurers'!$G$11</definedName>
    <definedName name="L_RPRCV_CLAIMSCLWOP_...">'Licensed Insurers'!$L$13</definedName>
    <definedName name="L_RPRCV_CLAIMSCLWOP_RANGE">'Licensed Insurers'!$L$3:$L$14</definedName>
    <definedName name="L_RPRCV_CLAIMSCLWOP_Unknown">'Licensed Insurers'!$L$14</definedName>
    <definedName name="L_RPRCV_CLAIMSCLWOP_ZIP1">'Licensed Insurers'!$L$3</definedName>
    <definedName name="L_RPRCV_CLAIMSCLWOP_ZIP10">'Licensed Insurers'!$L$12</definedName>
    <definedName name="L_RPRCV_CLAIMSCLWOP_ZIP2">'Licensed Insurers'!$L$4</definedName>
    <definedName name="L_RPRCV_CLAIMSCLWOP_ZIP3">'Licensed Insurers'!$L$5</definedName>
    <definedName name="L_RPRCV_CLAIMSCLWOP_ZIP4">'Licensed Insurers'!$L$6</definedName>
    <definedName name="L_RPRCV_CLAIMSCLWOP_ZIP5">'Licensed Insurers'!$L$7</definedName>
    <definedName name="L_RPRCV_CLAIMSCLWOP_ZIP6">'Licensed Insurers'!$L$8</definedName>
    <definedName name="L_RPRCV_CLAIMSCLWOP_ZIP7">'Licensed Insurers'!$L$9</definedName>
    <definedName name="L_RPRCV_CLAIMSCLWOP_ZIP8">'Licensed Insurers'!$L$10</definedName>
    <definedName name="L_RPRCV_CLAIMSCLWOP_ZIP9">'Licensed Insurers'!$L$11</definedName>
    <definedName name="L_RPRCV_CLAIMSCLWP_...">'Licensed Insurers'!$K$13</definedName>
    <definedName name="L_RPRCV_CLAIMSCLWP_RANGE">'Licensed Insurers'!$K$3:$K$14</definedName>
    <definedName name="L_RPRCV_CLAIMSCLWP_Unknown">'Licensed Insurers'!$K$14</definedName>
    <definedName name="L_RPRCV_CLAIMSCLWP_ZIP1">'Licensed Insurers'!$K$3</definedName>
    <definedName name="L_RPRCV_CLAIMSCLWP_ZIP10">'Licensed Insurers'!$K$12</definedName>
    <definedName name="L_RPRCV_CLAIMSCLWP_ZIP2">'Licensed Insurers'!$K$4</definedName>
    <definedName name="L_RPRCV_CLAIMSCLWP_ZIP3">'Licensed Insurers'!$K$5</definedName>
    <definedName name="L_RPRCV_CLAIMSCLWP_ZIP4">'Licensed Insurers'!$K$6</definedName>
    <definedName name="L_RPRCV_CLAIMSCLWP_ZIP5">'Licensed Insurers'!$K$7</definedName>
    <definedName name="L_RPRCV_CLAIMSCLWP_ZIP6">'Licensed Insurers'!$K$8</definedName>
    <definedName name="L_RPRCV_CLAIMSCLWP_ZIP7">'Licensed Insurers'!$K$9</definedName>
    <definedName name="L_RPRCV_CLAIMSCLWP_ZIP8">'Licensed Insurers'!$K$10</definedName>
    <definedName name="L_RPRCV_CLAIMSCLWP_ZIP9">'Licensed Insurers'!$K$11</definedName>
    <definedName name="L_RPRCV_CLAIMSREP_...">'Licensed Insurers'!$J$13</definedName>
    <definedName name="L_RPRCV_CLAIMSREP_RANGE">'Licensed Insurers'!$J$3:$J$14</definedName>
    <definedName name="L_RPRCV_CLAIMSREP_Unknown">'Licensed Insurers'!$J$14</definedName>
    <definedName name="L_RPRCV_CLAIMSREP_ZIP1">'Licensed Insurers'!$J$3</definedName>
    <definedName name="L_RPRCV_CLAIMSREP_ZIP10">'Licensed Insurers'!$J$12</definedName>
    <definedName name="L_RPRCV_CLAIMSREP_ZIP2">'Licensed Insurers'!$J$4</definedName>
    <definedName name="L_RPRCV_CLAIMSREP_ZIP3">'Licensed Insurers'!$J$5</definedName>
    <definedName name="L_RPRCV_CLAIMSREP_ZIP4">'Licensed Insurers'!$J$6</definedName>
    <definedName name="L_RPRCV_CLAIMSREP_ZIP5">'Licensed Insurers'!$J$7</definedName>
    <definedName name="L_RPRCV_CLAIMSREP_ZIP6">'Licensed Insurers'!$J$8</definedName>
    <definedName name="L_RPRCV_CLAIMSREP_ZIP7">'Licensed Insurers'!$J$9</definedName>
    <definedName name="L_RPRCV_CLAIMSREP_ZIP8">'Licensed Insurers'!$J$10</definedName>
    <definedName name="L_RPRCV_CLAIMSREP_ZIP9">'Licensed Insurers'!$J$11</definedName>
    <definedName name="L_RPRCV_DAYSCL_...">'Licensed Insurers'!$O$13</definedName>
    <definedName name="L_RPRCV_DAYSCL_RANGE">'Licensed Insurers'!$O$3:$O$14</definedName>
    <definedName name="L_RPRCV_DAYSCL_Unknown">'Licensed Insurers'!$O$14</definedName>
    <definedName name="L_RPRCV_DAYSCL_ZIP1">'Licensed Insurers'!$O$3</definedName>
    <definedName name="L_RPRCV_DAYSCL_ZIP10">'Licensed Insurers'!$O$12</definedName>
    <definedName name="L_RPRCV_DAYSCL_ZIP2">'Licensed Insurers'!$O$4</definedName>
    <definedName name="L_RPRCV_DAYSCL_ZIP3">'Licensed Insurers'!$O$5</definedName>
    <definedName name="L_RPRCV_DAYSCL_ZIP4">'Licensed Insurers'!$O$6</definedName>
    <definedName name="L_RPRCV_DAYSCL_ZIP5">'Licensed Insurers'!$O$7</definedName>
    <definedName name="L_RPRCV_DAYSCL_ZIP6">'Licensed Insurers'!$O$8</definedName>
    <definedName name="L_RPRCV_DAYSCL_ZIP7">'Licensed Insurers'!$O$9</definedName>
    <definedName name="L_RPRCV_DAYSCL_ZIP8">'Licensed Insurers'!$O$10</definedName>
    <definedName name="L_RPRCV_DAYSCL_ZIP9">'Licensed Insurers'!$O$11</definedName>
    <definedName name="L_RPRCV_LOSSESINC_...">'Licensed Insurers'!$N$13</definedName>
    <definedName name="L_RPRCV_LOSSESINC_RANGE">'Licensed Insurers'!$N$3:$N$14</definedName>
    <definedName name="L_RPRCV_LOSSESINC_Unknown">'Licensed Insurers'!$N$14</definedName>
    <definedName name="L_RPRCV_LOSSESINC_ZIP1">'Licensed Insurers'!$N$3</definedName>
    <definedName name="L_RPRCV_LOSSESINC_ZIP10">'Licensed Insurers'!$N$12</definedName>
    <definedName name="L_RPRCV_LOSSESINC_ZIP2">'Licensed Insurers'!$N$4</definedName>
    <definedName name="L_RPRCV_LOSSESINC_ZIP3">'Licensed Insurers'!$N$5</definedName>
    <definedName name="L_RPRCV_LOSSESINC_ZIP4">'Licensed Insurers'!$N$6</definedName>
    <definedName name="L_RPRCV_LOSSESINC_ZIP5">'Licensed Insurers'!$N$7</definedName>
    <definedName name="L_RPRCV_LOSSESINC_ZIP6">'Licensed Insurers'!$N$8</definedName>
    <definedName name="L_RPRCV_LOSSESINC_ZIP7">'Licensed Insurers'!$N$9</definedName>
    <definedName name="L_RPRCV_LOSSESINC_ZIP8">'Licensed Insurers'!$N$10</definedName>
    <definedName name="L_RPRCV_LOSSESINC_ZIP9">'Licensed Insurers'!$N$11</definedName>
    <definedName name="L_RPRCV_LOSSESPD_...">'Licensed Insurers'!$M$13</definedName>
    <definedName name="L_RPRCV_LOSSESPD_RANGE">'Licensed Insurers'!$M$3:$M$14</definedName>
    <definedName name="L_RPRCV_LOSSESPD_Unknown">'Licensed Insurers'!$M$14</definedName>
    <definedName name="L_RPRCV_LOSSESPD_ZIP1">'Licensed Insurers'!$M$3</definedName>
    <definedName name="L_RPRCV_LOSSESPD_ZIP10">'Licensed Insurers'!$M$12</definedName>
    <definedName name="L_RPRCV_LOSSESPD_ZIP2">'Licensed Insurers'!$M$4</definedName>
    <definedName name="L_RPRCV_LOSSESPD_ZIP3">'Licensed Insurers'!$M$5</definedName>
    <definedName name="L_RPRCV_LOSSESPD_ZIP4">'Licensed Insurers'!$M$6</definedName>
    <definedName name="L_RPRCV_LOSSESPD_ZIP5">'Licensed Insurers'!$M$7</definedName>
    <definedName name="L_RPRCV_LOSSESPD_ZIP6">'Licensed Insurers'!$M$8</definedName>
    <definedName name="L_RPRCV_LOSSESPD_ZIP7">'Licensed Insurers'!$M$9</definedName>
    <definedName name="L_RPRCV_LOSSESPD_ZIP8">'Licensed Insurers'!$M$10</definedName>
    <definedName name="L_RPRCV_LOSSESPD_ZIP9">'Licensed Insurers'!$M$11</definedName>
    <definedName name="L0_EDIT_CHECK3">'Licensed Insurers'!$D$17:$D$28</definedName>
    <definedName name="L0_EDIT_CHECK4">'Licensed Insurers'!$E$17:$E$28</definedName>
    <definedName name="L0_EDIT_CHECK5">'Licensed Insurers'!$F$17:$F$28</definedName>
    <definedName name="L0_EDIT_CHECK6">'Licensed Insurers'!$G$17:$G$28</definedName>
    <definedName name="L0_EDIT_CHECK7">'Licensed Insurers'!$H$17:$H$28</definedName>
    <definedName name="L1_EDIT_CHECK3">'Licensed Insurers'!$I$17:$I$28</definedName>
    <definedName name="L1_EDIT_CHECK4">'Licensed Insurers'!$J$17:$J$28</definedName>
    <definedName name="L1_EDIT_CHECK5">'Licensed Insurers'!$K$17:$K$28</definedName>
    <definedName name="L1_EDIT_CHECK6">'Licensed Insurers'!$L$17:$L$28</definedName>
    <definedName name="L1_EDIT_CHECK7">'Licensed Insurers'!$M$17:$M$28</definedName>
    <definedName name="L2_EDIT_CHECK3">'Licensed Insurers'!$N$17:$N$28</definedName>
    <definedName name="L2_EDIT_CHECK5">'Licensed Insurers'!$O$17:$O$28</definedName>
    <definedName name="L2_EDIT_CHECK7">'Licensed Insurers'!$P$17:$P$28</definedName>
    <definedName name="L3_EDIT_CHECK3">'Licensed Insurers'!$Q$17:$Q$28</definedName>
    <definedName name="L3_EDIT_CHECK5">'Licensed Insurers'!$R$17:$R$28</definedName>
    <definedName name="L3_EDIT_CHECK7">'Licensed Insurers'!$S$17:$S$28</definedName>
    <definedName name="L4_EDIT_CHECK3">'Licensed Insurers'!$T$17:$T$28</definedName>
    <definedName name="L4_EDIT_CHECK5">'Licensed Insurers'!$U$17:$U$28</definedName>
    <definedName name="L4_EDIT_CHECK7">'Licensed Insurers'!$V$17:$V$28</definedName>
    <definedName name="L5_EDIT_CHECK3">'Licensed Insurers'!$W$17:$W$28</definedName>
    <definedName name="L5_EDIT_CHECK5">'Licensed Insurers'!$X$17:$X$28</definedName>
    <definedName name="L5_EDIT_CHECK7">'Licensed Insurers'!$Y$17:$Y$28</definedName>
    <definedName name="L6_EDIT_CHECK3">'Licensed Insurers'!$Z$17:$Z$28</definedName>
    <definedName name="L6_EDIT_CHECK5">'Licensed Insurers'!$AA$17:$AA$28</definedName>
    <definedName name="L6_EDIT_CHECK7">'Licensed Insurers'!$AB$17:$AB$28</definedName>
    <definedName name="L7_EDIT_CHECK3">'Licensed Insurers'!$AC$17:$AC$28</definedName>
    <definedName name="L7_EDIT_CHECK5">'Licensed Insurers'!$AD$17:$AD$28</definedName>
    <definedName name="L7_EDIT_CHECK7">'Licensed Insurers'!$AE$17:$AE$28</definedName>
    <definedName name="L8_EDIT_CHECK3">'Licensed Insurers'!$AF$17:$AF$28</definedName>
    <definedName name="L8_EDIT_CHECK5">'Licensed Insurers'!$AG$17:$AG$28</definedName>
    <definedName name="L8_EDIT_CHECK7">'Licensed Insurers'!$AH$17:$AH$28</definedName>
    <definedName name="LOSSESINC">Summary!$F$3</definedName>
    <definedName name="LOSSESPD">Summary!$E$3</definedName>
    <definedName name="PAPD">Summary!$A$8</definedName>
    <definedName name="PFI">Summary!$A$11</definedName>
    <definedName name="REP_CLAIMS">'General Info'!$B$10</definedName>
    <definedName name="REPORTING_DATE">'General Info'!$B$3</definedName>
    <definedName name="REPORTING_DATE2">'General Info'!$A$420</definedName>
    <definedName name="RPACV">Summary!$A$4</definedName>
    <definedName name="RPRCV">Summary!$A$5</definedName>
    <definedName name="S_AOLI_CLAIMSCLWOP_...">'Surplus Lines Insurers'!$Z$13</definedName>
    <definedName name="S_AOLI_CLAIMSCLWOP_RANGE">'Surplus Lines Insurers'!$Z$3:$Z$14</definedName>
    <definedName name="S_AOLI_CLAIMSCLWOP_Unknown">'Surplus Lines Insurers'!$Z$14</definedName>
    <definedName name="S_AOLI_CLAIMSCLWOP_ZIP1">'Surplus Lines Insurers'!$Z$3</definedName>
    <definedName name="S_AOLI_CLAIMSCLWOP_ZIP10">'Surplus Lines Insurers'!$Z$12</definedName>
    <definedName name="S_AOLI_CLAIMSCLWOP_ZIP2">'Surplus Lines Insurers'!$Z$4</definedName>
    <definedName name="S_AOLI_CLAIMSCLWOP_ZIP3">'Surplus Lines Insurers'!$Z$5</definedName>
    <definedName name="S_AOLI_CLAIMSCLWOP_ZIP4">'Surplus Lines Insurers'!$Z$6</definedName>
    <definedName name="S_AOLI_CLAIMSCLWOP_ZIP5">'Surplus Lines Insurers'!$Z$7</definedName>
    <definedName name="S_AOLI_CLAIMSCLWOP_ZIP6">'Surplus Lines Insurers'!$Z$8</definedName>
    <definedName name="S_AOLI_CLAIMSCLWOP_ZIP7">'Surplus Lines Insurers'!$Z$9</definedName>
    <definedName name="S_AOLI_CLAIMSCLWOP_ZIP8">'Surplus Lines Insurers'!$Z$10</definedName>
    <definedName name="S_AOLI_CLAIMSCLWOP_ZIP9">'Surplus Lines Insurers'!$Z$11</definedName>
    <definedName name="S_AOLI_CLAIMSCLWP_...">'Surplus Lines Insurers'!$Y$13</definedName>
    <definedName name="S_AOLI_CLAIMSCLWP_RANGE">'Surplus Lines Insurers'!$Y$3:$Y$14</definedName>
    <definedName name="S_AOLI_CLAIMSCLWP_Unknown">'Surplus Lines Insurers'!$Y$14</definedName>
    <definedName name="S_AOLI_CLAIMSCLWP_ZIP1">'Surplus Lines Insurers'!$Y$3</definedName>
    <definedName name="S_AOLI_CLAIMSCLWP_ZIP10">'Surplus Lines Insurers'!$Y$12</definedName>
    <definedName name="S_AOLI_CLAIMSCLWP_ZIP2">'Surplus Lines Insurers'!$Y$4</definedName>
    <definedName name="S_AOLI_CLAIMSCLWP_ZIP3">'Surplus Lines Insurers'!$Y$5</definedName>
    <definedName name="S_AOLI_CLAIMSCLWP_ZIP4">'Surplus Lines Insurers'!$Y$6</definedName>
    <definedName name="S_AOLI_CLAIMSCLWP_ZIP5">'Surplus Lines Insurers'!$Y$7</definedName>
    <definedName name="S_AOLI_CLAIMSCLWP_ZIP6">'Surplus Lines Insurers'!$Y$8</definedName>
    <definedName name="S_AOLI_CLAIMSCLWP_ZIP7">'Surplus Lines Insurers'!$Y$9</definedName>
    <definedName name="S_AOLI_CLAIMSCLWP_ZIP8">'Surplus Lines Insurers'!$Y$10</definedName>
    <definedName name="S_AOLI_CLAIMSCLWP_ZIP9">'Surplus Lines Insurers'!$Y$11</definedName>
    <definedName name="S_AOLI_CLAIMSREP_...">'Surplus Lines Insurers'!$X$13</definedName>
    <definedName name="S_AOLI_CLAIMSREP_RANGE">'Surplus Lines Insurers'!$X$3:$X$14</definedName>
    <definedName name="S_AOLI_CLAIMSREP_Unknown">'Surplus Lines Insurers'!$X$14</definedName>
    <definedName name="S_AOLI_CLAIMSREP_ZIP1">'Surplus Lines Insurers'!$X$3</definedName>
    <definedName name="S_AOLI_CLAIMSREP_ZIP10">'Surplus Lines Insurers'!$X$12</definedName>
    <definedName name="S_AOLI_CLAIMSREP_ZIP2">'Surplus Lines Insurers'!$X$4</definedName>
    <definedName name="S_AOLI_CLAIMSREP_ZIP3">'Surplus Lines Insurers'!$X$5</definedName>
    <definedName name="S_AOLI_CLAIMSREP_ZIP4">'Surplus Lines Insurers'!$X$6</definedName>
    <definedName name="S_AOLI_CLAIMSREP_ZIP5">'Surplus Lines Insurers'!$X$7</definedName>
    <definedName name="S_AOLI_CLAIMSREP_ZIP6">'Surplus Lines Insurers'!$X$8</definedName>
    <definedName name="S_AOLI_CLAIMSREP_ZIP7">'Surplus Lines Insurers'!$X$9</definedName>
    <definedName name="S_AOLI_CLAIMSREP_ZIP8">'Surplus Lines Insurers'!$X$10</definedName>
    <definedName name="S_AOLI_CLAIMSREP_ZIP9">'Surplus Lines Insurers'!$X$11</definedName>
    <definedName name="S_AOLI_LOSSESINC_...">'Surplus Lines Insurers'!$AB$13</definedName>
    <definedName name="S_AOLI_LOSSESINC_RANGE">'Surplus Lines Insurers'!$AB$3:$AB$14</definedName>
    <definedName name="S_AOLI_LOSSESINC_Unknown">'Surplus Lines Insurers'!$AB$14</definedName>
    <definedName name="S_AOLI_LOSSESINC_ZIP1">'Surplus Lines Insurers'!$AB$3</definedName>
    <definedName name="S_AOLI_LOSSESINC_ZIP10">'Surplus Lines Insurers'!$AB$12</definedName>
    <definedName name="S_AOLI_LOSSESINC_ZIP2">'Surplus Lines Insurers'!$AB$4</definedName>
    <definedName name="S_AOLI_LOSSESINC_ZIP3">'Surplus Lines Insurers'!$AB$5</definedName>
    <definedName name="S_AOLI_LOSSESINC_ZIP4">'Surplus Lines Insurers'!$AB$6</definedName>
    <definedName name="S_AOLI_LOSSESINC_ZIP5">'Surplus Lines Insurers'!$AB$7</definedName>
    <definedName name="S_AOLI_LOSSESINC_ZIP6">'Surplus Lines Insurers'!$AB$8</definedName>
    <definedName name="S_AOLI_LOSSESINC_ZIP7">'Surplus Lines Insurers'!$AB$9</definedName>
    <definedName name="S_AOLI_LOSSESINC_ZIP8">'Surplus Lines Insurers'!$AB$10</definedName>
    <definedName name="S_AOLI_LOSSESINC_ZIP9">'Surplus Lines Insurers'!$AB$11</definedName>
    <definedName name="S_AOLI_LOSSESPD_...">'Surplus Lines Insurers'!$AA$13</definedName>
    <definedName name="S_AOLI_LOSSESPD_RANGE">'Surplus Lines Insurers'!$AA$3:$AA$14</definedName>
    <definedName name="S_AOLI_LOSSESPD_Unknown">'Surplus Lines Insurers'!$AA$14</definedName>
    <definedName name="S_AOLI_LOSSESPD_ZIP1">'Surplus Lines Insurers'!$AA$3</definedName>
    <definedName name="S_AOLI_LOSSESPD_ZIP10">'Surplus Lines Insurers'!$AA$12</definedName>
    <definedName name="S_AOLI_LOSSESPD_ZIP2">'Surplus Lines Insurers'!$AA$4</definedName>
    <definedName name="S_AOLI_LOSSESPD_ZIP3">'Surplus Lines Insurers'!$AA$5</definedName>
    <definedName name="S_AOLI_LOSSESPD_ZIP4">'Surplus Lines Insurers'!$AA$6</definedName>
    <definedName name="S_AOLI_LOSSESPD_ZIP5">'Surplus Lines Insurers'!$AA$7</definedName>
    <definedName name="S_AOLI_LOSSESPD_ZIP6">'Surplus Lines Insurers'!$AA$8</definedName>
    <definedName name="S_AOLI_LOSSESPD_ZIP7">'Surplus Lines Insurers'!$AA$9</definedName>
    <definedName name="S_AOLI_LOSSESPD_ZIP8">'Surplus Lines Insurers'!$AA$10</definedName>
    <definedName name="S_AOLI_LOSSESPD_ZIP9">'Surplus Lines Insurers'!$AA$11</definedName>
    <definedName name="S_BI_CLAIMSCLWOP_...">'Surplus Lines Insurers'!$K$13</definedName>
    <definedName name="S_BI_CLAIMSCLWOP_RANGE">'Surplus Lines Insurers'!$K$3:$K$14</definedName>
    <definedName name="S_BI_CLAIMSCLWOP_Unknown">'Surplus Lines Insurers'!$K$14</definedName>
    <definedName name="S_BI_CLAIMSCLWOP_ZIP1">'Surplus Lines Insurers'!$K$3</definedName>
    <definedName name="S_BI_CLAIMSCLWOP_ZIP10">'Surplus Lines Insurers'!$K$12</definedName>
    <definedName name="S_BI_CLAIMSCLWOP_ZIP2">'Surplus Lines Insurers'!$K$4</definedName>
    <definedName name="S_BI_CLAIMSCLWOP_ZIP3">'Surplus Lines Insurers'!$K$5</definedName>
    <definedName name="S_BI_CLAIMSCLWOP_ZIP4">'Surplus Lines Insurers'!$K$6</definedName>
    <definedName name="S_BI_CLAIMSCLWOP_ZIP5">'Surplus Lines Insurers'!$K$7</definedName>
    <definedName name="S_BI_CLAIMSCLWOP_ZIP6">'Surplus Lines Insurers'!$K$8</definedName>
    <definedName name="S_BI_CLAIMSCLWOP_ZIP7">'Surplus Lines Insurers'!$K$9</definedName>
    <definedName name="S_BI_CLAIMSCLWOP_ZIP8">'Surplus Lines Insurers'!$K$10</definedName>
    <definedName name="S_BI_CLAIMSCLWOP_ZIP9">'Surplus Lines Insurers'!$K$11</definedName>
    <definedName name="S_BI_CLAIMSCLWP_...">'Surplus Lines Insurers'!$J$13</definedName>
    <definedName name="S_BI_CLAIMSCLWP_RANGE">'Surplus Lines Insurers'!$J$3:$J$14</definedName>
    <definedName name="S_BI_CLAIMSCLWP_Unknown">'Surplus Lines Insurers'!$J$14</definedName>
    <definedName name="S_BI_CLAIMSCLWP_ZIP1">'Surplus Lines Insurers'!$J$3</definedName>
    <definedName name="S_BI_CLAIMSCLWP_ZIP10">'Surplus Lines Insurers'!$J$12</definedName>
    <definedName name="S_BI_CLAIMSCLWP_ZIP2">'Surplus Lines Insurers'!$J$4</definedName>
    <definedName name="S_BI_CLAIMSCLWP_ZIP3">'Surplus Lines Insurers'!$J$5</definedName>
    <definedName name="S_BI_CLAIMSCLWP_ZIP4">'Surplus Lines Insurers'!$J$6</definedName>
    <definedName name="S_BI_CLAIMSCLWP_ZIP5">'Surplus Lines Insurers'!$J$7</definedName>
    <definedName name="S_BI_CLAIMSCLWP_ZIP6">'Surplus Lines Insurers'!$J$8</definedName>
    <definedName name="S_BI_CLAIMSCLWP_ZIP7">'Surplus Lines Insurers'!$J$9</definedName>
    <definedName name="S_BI_CLAIMSCLWP_ZIP8">'Surplus Lines Insurers'!$J$10</definedName>
    <definedName name="S_BI_CLAIMSCLWP_ZIP9">'Surplus Lines Insurers'!$J$11</definedName>
    <definedName name="S_BI_CLAIMSREP_...">'Surplus Lines Insurers'!$I$13</definedName>
    <definedName name="S_BI_CLAIMSREP_RANGE">'Surplus Lines Insurers'!$I$3:$I$14</definedName>
    <definedName name="S_BI_CLAIMSREP_Unknown">'Surplus Lines Insurers'!$I$14</definedName>
    <definedName name="S_BI_CLAIMSREP_ZIP1">'Surplus Lines Insurers'!$I$3</definedName>
    <definedName name="S_BI_CLAIMSREP_ZIP10">'Surplus Lines Insurers'!$I$12</definedName>
    <definedName name="S_BI_CLAIMSREP_ZIP2">'Surplus Lines Insurers'!$I$4</definedName>
    <definedName name="S_BI_CLAIMSREP_ZIP3">'Surplus Lines Insurers'!$I$5</definedName>
    <definedName name="S_BI_CLAIMSREP_ZIP4">'Surplus Lines Insurers'!$I$6</definedName>
    <definedName name="S_BI_CLAIMSREP_ZIP5">'Surplus Lines Insurers'!$I$7</definedName>
    <definedName name="S_BI_CLAIMSREP_ZIP6">'Surplus Lines Insurers'!$I$8</definedName>
    <definedName name="S_BI_CLAIMSREP_ZIP7">'Surplus Lines Insurers'!$I$9</definedName>
    <definedName name="S_BI_CLAIMSREP_ZIP8">'Surplus Lines Insurers'!$I$10</definedName>
    <definedName name="S_BI_CLAIMSREP_ZIP9">'Surplus Lines Insurers'!$I$11</definedName>
    <definedName name="S_BI_LOSSESINC_...">'Surplus Lines Insurers'!$M$13</definedName>
    <definedName name="S_BI_LOSSESINC_RANGE">'Surplus Lines Insurers'!$M$3:$M$14</definedName>
    <definedName name="S_BI_LOSSESINC_Unknown">'Surplus Lines Insurers'!$M$14</definedName>
    <definedName name="S_BI_LOSSESINC_ZIP1">'Surplus Lines Insurers'!$M$3</definedName>
    <definedName name="S_BI_LOSSESINC_ZIP10">'Surplus Lines Insurers'!$M$12</definedName>
    <definedName name="S_BI_LOSSESINC_ZIP2">'Surplus Lines Insurers'!$M$4</definedName>
    <definedName name="S_BI_LOSSESINC_ZIP3">'Surplus Lines Insurers'!$M$5</definedName>
    <definedName name="S_BI_LOSSESINC_ZIP4">'Surplus Lines Insurers'!$M$6</definedName>
    <definedName name="S_BI_LOSSESINC_ZIP5">'Surplus Lines Insurers'!$M$7</definedName>
    <definedName name="S_BI_LOSSESINC_ZIP6">'Surplus Lines Insurers'!$M$8</definedName>
    <definedName name="S_BI_LOSSESINC_ZIP7">'Surplus Lines Insurers'!$M$9</definedName>
    <definedName name="S_BI_LOSSESINC_ZIP8">'Surplus Lines Insurers'!$M$10</definedName>
    <definedName name="S_BI_LOSSESINC_ZIP9">'Surplus Lines Insurers'!$M$11</definedName>
    <definedName name="S_BI_LOSSESPD_...">'Surplus Lines Insurers'!$L$13</definedName>
    <definedName name="S_BI_LOSSESPD_RANGE">'Surplus Lines Insurers'!$L$3:$L$14</definedName>
    <definedName name="S_BI_LOSSESPD_Unknown">'Surplus Lines Insurers'!$L$14</definedName>
    <definedName name="S_BI_LOSSESPD_ZIP1">'Surplus Lines Insurers'!$L$3</definedName>
    <definedName name="S_BI_LOSSESPD_ZIP10">'Surplus Lines Insurers'!$L$12</definedName>
    <definedName name="S_BI_LOSSESPD_ZIP2">'Surplus Lines Insurers'!$L$4</definedName>
    <definedName name="S_BI_LOSSESPD_ZIP3">'Surplus Lines Insurers'!$L$5</definedName>
    <definedName name="S_BI_LOSSESPD_ZIP4">'Surplus Lines Insurers'!$L$6</definedName>
    <definedName name="S_BI_LOSSESPD_ZIP5">'Surplus Lines Insurers'!$L$7</definedName>
    <definedName name="S_BI_LOSSESPD_ZIP6">'Surplus Lines Insurers'!$L$8</definedName>
    <definedName name="S_BI_LOSSESPD_ZIP7">'Surplus Lines Insurers'!$L$9</definedName>
    <definedName name="S_BI_LOSSESPD_ZIP8">'Surplus Lines Insurers'!$L$10</definedName>
    <definedName name="S_BI_LOSSESPD_ZIP9">'Surplus Lines Insurers'!$L$11</definedName>
    <definedName name="S_CAPD_CLAIMSCLWOP_...">'Surplus Lines Insurers'!$P$13</definedName>
    <definedName name="S_CAPD_CLAIMSCLWOP_RANGE">'Surplus Lines Insurers'!$P$3:$P$14</definedName>
    <definedName name="S_CAPD_CLAIMSCLWOP_Unknown">'Surplus Lines Insurers'!$P$14</definedName>
    <definedName name="S_CAPD_CLAIMSCLWOP_ZIP1">'Surplus Lines Insurers'!$P$3</definedName>
    <definedName name="S_CAPD_CLAIMSCLWOP_ZIP10">'Surplus Lines Insurers'!$P$12</definedName>
    <definedName name="S_CAPD_CLAIMSCLWOP_ZIP2">'Surplus Lines Insurers'!$P$4</definedName>
    <definedName name="S_CAPD_CLAIMSCLWOP_ZIP3">'Surplus Lines Insurers'!$P$5</definedName>
    <definedName name="S_CAPD_CLAIMSCLWOP_ZIP4">'Surplus Lines Insurers'!$P$6</definedName>
    <definedName name="S_CAPD_CLAIMSCLWOP_ZIP5">'Surplus Lines Insurers'!$P$7</definedName>
    <definedName name="S_CAPD_CLAIMSCLWOP_ZIP6">'Surplus Lines Insurers'!$P$8</definedName>
    <definedName name="S_CAPD_CLAIMSCLWOP_ZIP7">'Surplus Lines Insurers'!$P$9</definedName>
    <definedName name="S_CAPD_CLAIMSCLWOP_ZIP8">'Surplus Lines Insurers'!$P$10</definedName>
    <definedName name="S_CAPD_CLAIMSCLWOP_ZIP9">'Surplus Lines Insurers'!$P$11</definedName>
    <definedName name="S_CAPD_CLAIMSCLWP_...">'Surplus Lines Insurers'!$O$13</definedName>
    <definedName name="S_CAPD_CLAIMSCLWP_RANGE">'Surplus Lines Insurers'!$O$3:$O$14</definedName>
    <definedName name="S_CAPD_CLAIMSCLWP_Unknown">'Surplus Lines Insurers'!$O$14</definedName>
    <definedName name="S_CAPD_CLAIMSCLWP_ZIP1">'Surplus Lines Insurers'!$O$3</definedName>
    <definedName name="S_CAPD_CLAIMSCLWP_ZIP10">'Surplus Lines Insurers'!$O$12</definedName>
    <definedName name="S_CAPD_CLAIMSCLWP_ZIP2">'Surplus Lines Insurers'!$O$4</definedName>
    <definedName name="S_CAPD_CLAIMSCLWP_ZIP3">'Surplus Lines Insurers'!$O$5</definedName>
    <definedName name="S_CAPD_CLAIMSCLWP_ZIP4">'Surplus Lines Insurers'!$O$6</definedName>
    <definedName name="S_CAPD_CLAIMSCLWP_ZIP5">'Surplus Lines Insurers'!$O$7</definedName>
    <definedName name="S_CAPD_CLAIMSCLWP_ZIP6">'Surplus Lines Insurers'!$O$8</definedName>
    <definedName name="S_CAPD_CLAIMSCLWP_ZIP7">'Surplus Lines Insurers'!$O$9</definedName>
    <definedName name="S_CAPD_CLAIMSCLWP_ZIP8">'Surplus Lines Insurers'!$O$10</definedName>
    <definedName name="S_CAPD_CLAIMSCLWP_ZIP9">'Surplus Lines Insurers'!$O$11</definedName>
    <definedName name="S_CAPD_CLAIMSREP_...">'Surplus Lines Insurers'!$N$13</definedName>
    <definedName name="S_CAPD_CLAIMSREP_RANGE">'Surplus Lines Insurers'!$N$3:$N$14</definedName>
    <definedName name="S_CAPD_CLAIMSREP_Unknown">'Surplus Lines Insurers'!$N$14</definedName>
    <definedName name="S_CAPD_CLAIMSREP_ZIP1">'Surplus Lines Insurers'!$N$3</definedName>
    <definedName name="S_CAPD_CLAIMSREP_ZIP10">'Surplus Lines Insurers'!$N$12</definedName>
    <definedName name="S_CAPD_CLAIMSREP_ZIP2">'Surplus Lines Insurers'!$N$4</definedName>
    <definedName name="S_CAPD_CLAIMSREP_ZIP3">'Surplus Lines Insurers'!$N$5</definedName>
    <definedName name="S_CAPD_CLAIMSREP_ZIP4">'Surplus Lines Insurers'!$N$6</definedName>
    <definedName name="S_CAPD_CLAIMSREP_ZIP5">'Surplus Lines Insurers'!$N$7</definedName>
    <definedName name="S_CAPD_CLAIMSREP_ZIP6">'Surplus Lines Insurers'!$N$8</definedName>
    <definedName name="S_CAPD_CLAIMSREP_ZIP7">'Surplus Lines Insurers'!$N$9</definedName>
    <definedName name="S_CAPD_CLAIMSREP_ZIP8">'Surplus Lines Insurers'!$N$10</definedName>
    <definedName name="S_CAPD_CLAIMSREP_ZIP9">'Surplus Lines Insurers'!$N$11</definedName>
    <definedName name="S_CAPD_LOSSESINC_...">'Surplus Lines Insurers'!$R$13</definedName>
    <definedName name="S_CAPD_LOSSESINC_RANGE">'Surplus Lines Insurers'!$R$3:$R$14</definedName>
    <definedName name="S_CAPD_LOSSESINC_Unknown">'Surplus Lines Insurers'!$R$14</definedName>
    <definedName name="S_CAPD_LOSSESINC_ZIP1">'Surplus Lines Insurers'!$R$3</definedName>
    <definedName name="S_CAPD_LOSSESINC_ZIP10">'Surplus Lines Insurers'!$R$12</definedName>
    <definedName name="S_CAPD_LOSSESINC_ZIP2">'Surplus Lines Insurers'!$R$4</definedName>
    <definedName name="S_CAPD_LOSSESINC_ZIP3">'Surplus Lines Insurers'!$R$5</definedName>
    <definedName name="S_CAPD_LOSSESINC_ZIP4">'Surplus Lines Insurers'!$R$6</definedName>
    <definedName name="S_CAPD_LOSSESINC_ZIP5">'Surplus Lines Insurers'!$R$7</definedName>
    <definedName name="S_CAPD_LOSSESINC_ZIP6">'Surplus Lines Insurers'!$R$8</definedName>
    <definedName name="S_CAPD_LOSSESINC_ZIP7">'Surplus Lines Insurers'!$R$9</definedName>
    <definedName name="S_CAPD_LOSSESINC_ZIP8">'Surplus Lines Insurers'!$R$10</definedName>
    <definedName name="S_CAPD_LOSSESINC_ZIP9">'Surplus Lines Insurers'!$R$11</definedName>
    <definedName name="S_CAPD_LOSSESPD_...">'Surplus Lines Insurers'!$Q$13</definedName>
    <definedName name="S_CAPD_LOSSESPD_RANGE">'Surplus Lines Insurers'!$Q$3:$Q$14</definedName>
    <definedName name="S_CAPD_LOSSESPD_Unknown">'Surplus Lines Insurers'!$Q$14</definedName>
    <definedName name="S_CAPD_LOSSESPD_ZIP1">'Surplus Lines Insurers'!$Q$3</definedName>
    <definedName name="S_CAPD_LOSSESPD_ZIP10">'Surplus Lines Insurers'!$Q$12</definedName>
    <definedName name="S_CAPD_LOSSESPD_ZIP2">'Surplus Lines Insurers'!$Q$4</definedName>
    <definedName name="S_CAPD_LOSSESPD_ZIP3">'Surplus Lines Insurers'!$Q$5</definedName>
    <definedName name="S_CAPD_LOSSESPD_ZIP4">'Surplus Lines Insurers'!$Q$6</definedName>
    <definedName name="S_CAPD_LOSSESPD_ZIP5">'Surplus Lines Insurers'!$Q$7</definedName>
    <definedName name="S_CAPD_LOSSESPD_ZIP6">'Surplus Lines Insurers'!$Q$8</definedName>
    <definedName name="S_CAPD_LOSSESPD_ZIP7">'Surplus Lines Insurers'!$Q$9</definedName>
    <definedName name="S_CAPD_LOSSESPD_ZIP8">'Surplus Lines Insurers'!$Q$10</definedName>
    <definedName name="S_CAPD_LOSSESPD_ZIP9">'Surplus Lines Insurers'!$Q$11</definedName>
    <definedName name="S_CP_CLAIMSCLWOP_...">'Surplus Lines Insurers'!$F$13</definedName>
    <definedName name="S_CP_CLAIMSCLWOP_RANGE">'Surplus Lines Insurers'!$F$3:$F$14</definedName>
    <definedName name="S_CP_CLAIMSCLWOP_Unknown">'Surplus Lines Insurers'!$F$14</definedName>
    <definedName name="S_CP_CLAIMSCLWOP_ZIP1">'Surplus Lines Insurers'!$F$3</definedName>
    <definedName name="S_CP_CLAIMSCLWOP_ZIP10">'Surplus Lines Insurers'!$F$12</definedName>
    <definedName name="S_CP_CLAIMSCLWOP_ZIP2">'Surplus Lines Insurers'!$F$4</definedName>
    <definedName name="S_CP_CLAIMSCLWOP_ZIP3">'Surplus Lines Insurers'!$F$5</definedName>
    <definedName name="S_CP_CLAIMSCLWOP_ZIP4">'Surplus Lines Insurers'!$F$6</definedName>
    <definedName name="S_CP_CLAIMSCLWOP_ZIP5">'Surplus Lines Insurers'!$F$7</definedName>
    <definedName name="S_CP_CLAIMSCLWOP_ZIP6">'Surplus Lines Insurers'!$F$8</definedName>
    <definedName name="S_CP_CLAIMSCLWOP_ZIP7">'Surplus Lines Insurers'!$F$9</definedName>
    <definedName name="S_CP_CLAIMSCLWOP_ZIP8">'Surplus Lines Insurers'!$F$10</definedName>
    <definedName name="S_CP_CLAIMSCLWOP_ZIP9">'Surplus Lines Insurers'!$F$11</definedName>
    <definedName name="S_CP_CLAIMSCLWP_...">'Surplus Lines Insurers'!$E$13</definedName>
    <definedName name="S_CP_CLAIMSCLWP_RANGE">'Surplus Lines Insurers'!$E$3:$E$14</definedName>
    <definedName name="S_CP_CLAIMSCLWP_Unknown">'Surplus Lines Insurers'!$E$14</definedName>
    <definedName name="S_CP_CLAIMSCLWP_ZIP1">'Surplus Lines Insurers'!$E$3</definedName>
    <definedName name="S_CP_CLAIMSCLWP_ZIP10">'Surplus Lines Insurers'!$E$12</definedName>
    <definedName name="S_CP_CLAIMSCLWP_ZIP2">'Surplus Lines Insurers'!$E$4</definedName>
    <definedName name="S_CP_CLAIMSCLWP_ZIP3">'Surplus Lines Insurers'!$E$5</definedName>
    <definedName name="S_CP_CLAIMSCLWP_ZIP4">'Surplus Lines Insurers'!$E$6</definedName>
    <definedName name="S_CP_CLAIMSCLWP_ZIP5">'Surplus Lines Insurers'!$E$7</definedName>
    <definedName name="S_CP_CLAIMSCLWP_ZIP6">'Surplus Lines Insurers'!$E$8</definedName>
    <definedName name="S_CP_CLAIMSCLWP_ZIP7">'Surplus Lines Insurers'!$E$9</definedName>
    <definedName name="S_CP_CLAIMSCLWP_ZIP8">'Surplus Lines Insurers'!$E$10</definedName>
    <definedName name="S_CP_CLAIMSCLWP_ZIP9">'Surplus Lines Insurers'!$E$11</definedName>
    <definedName name="S_CP_CLAIMSREP_...">'Surplus Lines Insurers'!$D$13</definedName>
    <definedName name="S_CP_CLAIMSREP_RANGE">'Surplus Lines Insurers'!$D$3:$D$14</definedName>
    <definedName name="S_CP_CLAIMSREP_Unknown">'Surplus Lines Insurers'!$D$14</definedName>
    <definedName name="S_CP_CLAIMSREP_ZIP1">'Surplus Lines Insurers'!$D$3</definedName>
    <definedName name="S_CP_CLAIMSREP_ZIP10">'Surplus Lines Insurers'!$D$12</definedName>
    <definedName name="S_CP_CLAIMSREP_ZIP2">'Surplus Lines Insurers'!$D$4</definedName>
    <definedName name="S_CP_CLAIMSREP_ZIP3">'Surplus Lines Insurers'!$D$5</definedName>
    <definedName name="S_CP_CLAIMSREP_ZIP4">'Surplus Lines Insurers'!$D$6</definedName>
    <definedName name="S_CP_CLAIMSREP_ZIP5">'Surplus Lines Insurers'!$D$7</definedName>
    <definedName name="S_CP_CLAIMSREP_ZIP6">'Surplus Lines Insurers'!$D$8</definedName>
    <definedName name="S_CP_CLAIMSREP_ZIP7">'Surplus Lines Insurers'!$D$9</definedName>
    <definedName name="S_CP_CLAIMSREP_ZIP8">'Surplus Lines Insurers'!$D$10</definedName>
    <definedName name="S_CP_CLAIMSREP_ZIP9">'Surplus Lines Insurers'!$D$11</definedName>
    <definedName name="S_CP_LOSSESINC_...">'Surplus Lines Insurers'!$H$13</definedName>
    <definedName name="S_CP_LOSSESINC_RANGE">'Surplus Lines Insurers'!$H$3:$H$14</definedName>
    <definedName name="S_CP_LOSSESINC_Unknown">'Surplus Lines Insurers'!$H$14</definedName>
    <definedName name="S_CP_LOSSESINC_ZIP1">'Surplus Lines Insurers'!$H$3</definedName>
    <definedName name="S_CP_LOSSESINC_ZIP10">'Surplus Lines Insurers'!$H$12</definedName>
    <definedName name="S_CP_LOSSESINC_ZIP2">'Surplus Lines Insurers'!$H$4</definedName>
    <definedName name="S_CP_LOSSESINC_ZIP3">'Surplus Lines Insurers'!$H$5</definedName>
    <definedName name="S_CP_LOSSESINC_ZIP4">'Surplus Lines Insurers'!$H$6</definedName>
    <definedName name="S_CP_LOSSESINC_ZIP5">'Surplus Lines Insurers'!$H$7</definedName>
    <definedName name="S_CP_LOSSESINC_ZIP6">'Surplus Lines Insurers'!$H$8</definedName>
    <definedName name="S_CP_LOSSESINC_ZIP7">'Surplus Lines Insurers'!$H$9</definedName>
    <definedName name="S_CP_LOSSESINC_ZIP8">'Surplus Lines Insurers'!$H$10</definedName>
    <definedName name="S_CP_LOSSESINC_ZIP9">'Surplus Lines Insurers'!$H$11</definedName>
    <definedName name="S_CP_LOSSESPD_...">'Surplus Lines Insurers'!$G$13</definedName>
    <definedName name="S_CP_LOSSESPD_RANGE">'Surplus Lines Insurers'!$G$3:$G$14</definedName>
    <definedName name="S_CP_LOSSESPD_Unknown">'Surplus Lines Insurers'!$G$14</definedName>
    <definedName name="S_CP_LOSSESPD_ZIP1">'Surplus Lines Insurers'!$G$3</definedName>
    <definedName name="S_CP_LOSSESPD_ZIP10">'Surplus Lines Insurers'!$G$12</definedName>
    <definedName name="S_CP_LOSSESPD_ZIP2">'Surplus Lines Insurers'!$G$4</definedName>
    <definedName name="S_CP_LOSSESPD_ZIP3">'Surplus Lines Insurers'!$G$5</definedName>
    <definedName name="S_CP_LOSSESPD_ZIP4">'Surplus Lines Insurers'!$G$6</definedName>
    <definedName name="S_CP_LOSSESPD_ZIP5">'Surplus Lines Insurers'!$G$7</definedName>
    <definedName name="S_CP_LOSSESPD_ZIP6">'Surplus Lines Insurers'!$G$8</definedName>
    <definedName name="S_CP_LOSSESPD_ZIP7">'Surplus Lines Insurers'!$G$9</definedName>
    <definedName name="S_CP_LOSSESPD_ZIP8">'Surplus Lines Insurers'!$G$10</definedName>
    <definedName name="S_CP_LOSSESPD_ZIP9">'Surplus Lines Insurers'!$G$11</definedName>
    <definedName name="S_EDIT_CHECK_2">'Surplus Lines Insurers'!$A$30</definedName>
    <definedName name="S_EDIT_CHECK_3">'Surplus Lines Insurers'!$A$31</definedName>
    <definedName name="S_EDIT_CHECK_5">'Surplus Lines Insurers'!$A$32</definedName>
    <definedName name="S_EDIT_CHECK_7">'Surplus Lines Insurers'!$A$33</definedName>
    <definedName name="S_PFI_CLAIMSCLWOP_...">'Surplus Lines Insurers'!$U$13</definedName>
    <definedName name="S_PFI_CLAIMSCLWOP_RANGE">'Surplus Lines Insurers'!$U$3:$U$14</definedName>
    <definedName name="S_PFI_CLAIMSCLWOP_Unknown">'Surplus Lines Insurers'!$U$14</definedName>
    <definedName name="S_PFI_CLAIMSCLWOP_ZIP1">'Surplus Lines Insurers'!$U$3</definedName>
    <definedName name="S_PFI_CLAIMSCLWOP_ZIP10">'Surplus Lines Insurers'!$U$12</definedName>
    <definedName name="S_PFI_CLAIMSCLWOP_ZIP2">'Surplus Lines Insurers'!$U$4</definedName>
    <definedName name="S_PFI_CLAIMSCLWOP_ZIP3">'Surplus Lines Insurers'!$U$5</definedName>
    <definedName name="S_PFI_CLAIMSCLWOP_ZIP4">'Surplus Lines Insurers'!$U$6</definedName>
    <definedName name="S_PFI_CLAIMSCLWOP_ZIP5">'Surplus Lines Insurers'!$U$7</definedName>
    <definedName name="S_PFI_CLAIMSCLWOP_ZIP6">'Surplus Lines Insurers'!$U$8</definedName>
    <definedName name="S_PFI_CLAIMSCLWOP_ZIP7">'Surplus Lines Insurers'!$U$9</definedName>
    <definedName name="S_PFI_CLAIMSCLWOP_ZIP8">'Surplus Lines Insurers'!$U$10</definedName>
    <definedName name="S_PFI_CLAIMSCLWOP_ZIP9">'Surplus Lines Insurers'!$U$11</definedName>
    <definedName name="S_PFI_CLAIMSCLWP_...">'Surplus Lines Insurers'!$T$13</definedName>
    <definedName name="S_PFI_CLAIMSCLWP_RANGE">'Surplus Lines Insurers'!$T$3:$T$14</definedName>
    <definedName name="S_PFI_CLAIMSCLWP_Unknown">'Surplus Lines Insurers'!$T$14</definedName>
    <definedName name="S_PFI_CLAIMSCLWP_ZIP1">'Surplus Lines Insurers'!$T$3</definedName>
    <definedName name="S_PFI_CLAIMSCLWP_ZIP10">'Surplus Lines Insurers'!$T$12</definedName>
    <definedName name="S_PFI_CLAIMSCLWP_ZIP2">'Surplus Lines Insurers'!$T$4</definedName>
    <definedName name="S_PFI_CLAIMSCLWP_ZIP3">'Surplus Lines Insurers'!$T$5</definedName>
    <definedName name="S_PFI_CLAIMSCLWP_ZIP4">'Surplus Lines Insurers'!$T$6</definedName>
    <definedName name="S_PFI_CLAIMSCLWP_ZIP5">'Surplus Lines Insurers'!$T$7</definedName>
    <definedName name="S_PFI_CLAIMSCLWP_ZIP6">'Surplus Lines Insurers'!$T$8</definedName>
    <definedName name="S_PFI_CLAIMSCLWP_ZIP7">'Surplus Lines Insurers'!$T$9</definedName>
    <definedName name="S_PFI_CLAIMSCLWP_ZIP8">'Surplus Lines Insurers'!$T$10</definedName>
    <definedName name="S_PFI_CLAIMSCLWP_ZIP9">'Surplus Lines Insurers'!$T$11</definedName>
    <definedName name="S_PFI_CLAIMSREP_...">'Surplus Lines Insurers'!$S$13</definedName>
    <definedName name="S_PFI_CLAIMSREP_RANGE">'Surplus Lines Insurers'!$S$3:$S$14</definedName>
    <definedName name="S_PFI_CLAIMSREP_Unknown">'Surplus Lines Insurers'!$S$14</definedName>
    <definedName name="S_PFI_CLAIMSREP_ZIP1">'Surplus Lines Insurers'!$S$3</definedName>
    <definedName name="S_PFI_CLAIMSREP_ZIP10">'Surplus Lines Insurers'!$S$12</definedName>
    <definedName name="S_PFI_CLAIMSREP_ZIP2">'Surplus Lines Insurers'!$S$4</definedName>
    <definedName name="S_PFI_CLAIMSREP_ZIP3">'Surplus Lines Insurers'!$S$5</definedName>
    <definedName name="S_PFI_CLAIMSREP_ZIP4">'Surplus Lines Insurers'!$S$6</definedName>
    <definedName name="S_PFI_CLAIMSREP_ZIP5">'Surplus Lines Insurers'!$S$7</definedName>
    <definedName name="S_PFI_CLAIMSREP_ZIP6">'Surplus Lines Insurers'!$S$8</definedName>
    <definedName name="S_PFI_CLAIMSREP_ZIP7">'Surplus Lines Insurers'!$S$9</definedName>
    <definedName name="S_PFI_CLAIMSREP_ZIP8">'Surplus Lines Insurers'!$S$10</definedName>
    <definedName name="S_PFI_CLAIMSREP_ZIP9">'Surplus Lines Insurers'!$S$11</definedName>
    <definedName name="S_PFI_LOSSESINC_...">'Surplus Lines Insurers'!$W$13</definedName>
    <definedName name="S_PFI_LOSSESINC_RANGE">'Surplus Lines Insurers'!$W$3:$W$14</definedName>
    <definedName name="S_PFI_LOSSESINC_Unknown">'Surplus Lines Insurers'!$W$14</definedName>
    <definedName name="S_PFI_LOSSESINC_ZIP1">'Surplus Lines Insurers'!$W$3</definedName>
    <definedName name="S_PFI_LOSSESINC_ZIP10">'Surplus Lines Insurers'!$W$12</definedName>
    <definedName name="S_PFI_LOSSESINC_ZIP2">'Surplus Lines Insurers'!$W$4</definedName>
    <definedName name="S_PFI_LOSSESINC_ZIP3">'Surplus Lines Insurers'!$W$5</definedName>
    <definedName name="S_PFI_LOSSESINC_ZIP4">'Surplus Lines Insurers'!$W$6</definedName>
    <definedName name="S_PFI_LOSSESINC_ZIP5">'Surplus Lines Insurers'!$W$7</definedName>
    <definedName name="S_PFI_LOSSESINC_ZIP6">'Surplus Lines Insurers'!$W$8</definedName>
    <definedName name="S_PFI_LOSSESINC_ZIP7">'Surplus Lines Insurers'!$W$9</definedName>
    <definedName name="S_PFI_LOSSESINC_ZIP8">'Surplus Lines Insurers'!$W$10</definedName>
    <definedName name="S_PFI_LOSSESINC_ZIP9">'Surplus Lines Insurers'!$W$11</definedName>
    <definedName name="S_PFI_LOSSESPD_...">'Surplus Lines Insurers'!$V$13</definedName>
    <definedName name="S_PFI_LOSSESPD_RANGE">'Surplus Lines Insurers'!$V$3:$V$14</definedName>
    <definedName name="S_PFI_LOSSESPD_Unknown">'Surplus Lines Insurers'!$V$14</definedName>
    <definedName name="S_PFI_LOSSESPD_ZIP1">'Surplus Lines Insurers'!$V$3</definedName>
    <definedName name="S_PFI_LOSSESPD_ZIP10">'Surplus Lines Insurers'!$V$12</definedName>
    <definedName name="S_PFI_LOSSESPD_ZIP2">'Surplus Lines Insurers'!$V$4</definedName>
    <definedName name="S_PFI_LOSSESPD_ZIP3">'Surplus Lines Insurers'!$V$5</definedName>
    <definedName name="S_PFI_LOSSESPD_ZIP4">'Surplus Lines Insurers'!$V$6</definedName>
    <definedName name="S_PFI_LOSSESPD_ZIP5">'Surplus Lines Insurers'!$V$7</definedName>
    <definedName name="S_PFI_LOSSESPD_ZIP6">'Surplus Lines Insurers'!$V$8</definedName>
    <definedName name="S_PFI_LOSSESPD_ZIP7">'Surplus Lines Insurers'!$V$9</definedName>
    <definedName name="S_PFI_LOSSESPD_ZIP8">'Surplus Lines Insurers'!$V$10</definedName>
    <definedName name="S_PFI_LOSSESPD_ZIP9">'Surplus Lines Insurers'!$V$11</definedName>
    <definedName name="S0_EDIT_CHECK3">'Surplus Lines Insurers'!$D$17:$D$28</definedName>
    <definedName name="S0_EDIT_CHECK5">'Surplus Lines Insurers'!$E$17:$E$28</definedName>
    <definedName name="S0_EDIT_CHECK7">'Surplus Lines Insurers'!$F$17:$F$28</definedName>
    <definedName name="S1_EDIT_CHECK3">'Surplus Lines Insurers'!$G$17:$G$28</definedName>
    <definedName name="S1_EDIT_CHECK5">'Surplus Lines Insurers'!$H$17:$H$28</definedName>
    <definedName name="S1_EDIT_CHECK7">'Surplus Lines Insurers'!$I$17:$I$28</definedName>
    <definedName name="S2_EDIT_CHECK3">'Surplus Lines Insurers'!$J$17:$J$28</definedName>
    <definedName name="S2_EDIT_CHECK5">'Surplus Lines Insurers'!$K$17:$K$28</definedName>
    <definedName name="S2_EDIT_CHECK7">'Surplus Lines Insurers'!$L$17:$L$28</definedName>
    <definedName name="S3_EDIT_CHECK3">'Surplus Lines Insurers'!$M$17:$M$28</definedName>
    <definedName name="S3_EDIT_CHECK5">'Surplus Lines Insurers'!$N$17:$N$28</definedName>
    <definedName name="S3_EDIT_CHECK7">'Surplus Lines Insurers'!$O$17:$O$28</definedName>
    <definedName name="S4_EDIT_CHECK3">'Surplus Lines Insurers'!$P$17:$P$28</definedName>
    <definedName name="S4_EDIT_CHECK5">'Surplus Lines Insurers'!$Q$17:$Q$28</definedName>
    <definedName name="S4_EDIT_CHECK7">'Surplus Lines Insurers'!$R$17:$R$28</definedName>
    <definedName name="SUBMISSION_TYPE">'General Info'!$B$11</definedName>
    <definedName name="SURPLUS_LINES_INSURER">'General Info'!$A$15</definedName>
    <definedName name="TOTAL_LOSSESINC">Summary!$E$13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3" l="1"/>
  <c r="B12" i="3"/>
  <c r="B11" i="3"/>
  <c r="B10" i="3"/>
  <c r="B9" i="3"/>
  <c r="B8" i="3"/>
  <c r="B7" i="3"/>
  <c r="B6" i="3"/>
  <c r="B5" i="3"/>
  <c r="B4" i="3"/>
  <c r="B3" i="3"/>
  <c r="B14" i="4"/>
  <c r="B12" i="4"/>
  <c r="B11" i="4"/>
  <c r="B10" i="4"/>
  <c r="B9" i="4"/>
  <c r="B8" i="4"/>
  <c r="B7" i="4"/>
  <c r="B6" i="4"/>
  <c r="B5" i="4"/>
  <c r="B4" i="4"/>
  <c r="B3" i="4"/>
  <c r="C3" i="4"/>
  <c r="C14" i="3" l="1"/>
  <c r="C12" i="3"/>
  <c r="C11" i="3"/>
  <c r="C10" i="3"/>
  <c r="C9" i="3"/>
  <c r="C8" i="3"/>
  <c r="C7" i="3"/>
  <c r="C6" i="3"/>
  <c r="C5" i="3"/>
  <c r="C4" i="3"/>
  <c r="C3" i="3"/>
  <c r="C14" i="4"/>
  <c r="C12" i="4"/>
  <c r="C11" i="4"/>
  <c r="C10" i="4"/>
  <c r="C9" i="4"/>
  <c r="C8" i="4"/>
  <c r="C7" i="4"/>
  <c r="C6" i="4"/>
  <c r="C5" i="4"/>
  <c r="C4" i="4"/>
  <c r="B24" i="5" l="1"/>
  <c r="C24" i="5" s="1"/>
  <c r="B23" i="5"/>
  <c r="C23" i="5" s="1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G4" i="5"/>
  <c r="F4" i="5"/>
  <c r="E4" i="5"/>
  <c r="D4" i="5"/>
  <c r="C4" i="5"/>
  <c r="B4" i="5"/>
  <c r="B1" i="5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Z28" i="4"/>
  <c r="Z27" i="4"/>
  <c r="Z26" i="4"/>
  <c r="Z25" i="4"/>
  <c r="Z24" i="4"/>
  <c r="Z23" i="4"/>
  <c r="Z22" i="4"/>
  <c r="Z21" i="4"/>
  <c r="Z20" i="4"/>
  <c r="Z19" i="4"/>
  <c r="Z18" i="4"/>
  <c r="Z17" i="4"/>
  <c r="Y28" i="4"/>
  <c r="Y27" i="4"/>
  <c r="Y26" i="4"/>
  <c r="Y25" i="4"/>
  <c r="Y24" i="4"/>
  <c r="Y23" i="4"/>
  <c r="Y22" i="4"/>
  <c r="Y21" i="4"/>
  <c r="Y20" i="4"/>
  <c r="Y19" i="4"/>
  <c r="Y18" i="4"/>
  <c r="Y17" i="4"/>
  <c r="X28" i="4"/>
  <c r="X27" i="4"/>
  <c r="X26" i="4"/>
  <c r="X25" i="4"/>
  <c r="X24" i="4"/>
  <c r="X23" i="4"/>
  <c r="X22" i="4"/>
  <c r="X21" i="4"/>
  <c r="X20" i="4"/>
  <c r="X19" i="4"/>
  <c r="X18" i="4"/>
  <c r="X17" i="4"/>
  <c r="W28" i="4"/>
  <c r="W27" i="4"/>
  <c r="W26" i="4"/>
  <c r="W25" i="4"/>
  <c r="W24" i="4"/>
  <c r="W23" i="4"/>
  <c r="W22" i="4"/>
  <c r="W21" i="4"/>
  <c r="W20" i="4"/>
  <c r="W19" i="4"/>
  <c r="W18" i="4"/>
  <c r="W17" i="4"/>
  <c r="V28" i="4"/>
  <c r="V27" i="4"/>
  <c r="V26" i="4"/>
  <c r="V25" i="4"/>
  <c r="V24" i="4"/>
  <c r="V23" i="4"/>
  <c r="V22" i="4"/>
  <c r="V21" i="4"/>
  <c r="V20" i="4"/>
  <c r="V19" i="4"/>
  <c r="V18" i="4"/>
  <c r="V17" i="4"/>
  <c r="U28" i="4"/>
  <c r="U27" i="4"/>
  <c r="U26" i="4"/>
  <c r="U25" i="4"/>
  <c r="U24" i="4"/>
  <c r="U23" i="4"/>
  <c r="U22" i="4"/>
  <c r="U21" i="4"/>
  <c r="U20" i="4"/>
  <c r="U19" i="4"/>
  <c r="U18" i="4"/>
  <c r="U17" i="4"/>
  <c r="T28" i="4"/>
  <c r="T27" i="4"/>
  <c r="T26" i="4"/>
  <c r="T25" i="4"/>
  <c r="T24" i="4"/>
  <c r="T23" i="4"/>
  <c r="T22" i="4"/>
  <c r="T21" i="4"/>
  <c r="T20" i="4"/>
  <c r="T19" i="4"/>
  <c r="T18" i="4"/>
  <c r="T17" i="4"/>
  <c r="S28" i="4"/>
  <c r="S27" i="4"/>
  <c r="S26" i="4"/>
  <c r="S25" i="4"/>
  <c r="S24" i="4"/>
  <c r="S23" i="4"/>
  <c r="S22" i="4"/>
  <c r="S21" i="4"/>
  <c r="S20" i="4"/>
  <c r="S19" i="4"/>
  <c r="S18" i="4"/>
  <c r="S17" i="4"/>
  <c r="R28" i="4"/>
  <c r="R27" i="4"/>
  <c r="R26" i="4"/>
  <c r="R25" i="4"/>
  <c r="R24" i="4"/>
  <c r="R23" i="4"/>
  <c r="R22" i="4"/>
  <c r="R21" i="4"/>
  <c r="R20" i="4"/>
  <c r="R19" i="4"/>
  <c r="R18" i="4"/>
  <c r="R17" i="4"/>
  <c r="Q28" i="4"/>
  <c r="Q27" i="4"/>
  <c r="Q26" i="4"/>
  <c r="Q25" i="4"/>
  <c r="Q24" i="4"/>
  <c r="Q23" i="4"/>
  <c r="Q22" i="4"/>
  <c r="Q21" i="4"/>
  <c r="Q20" i="4"/>
  <c r="Q19" i="4"/>
  <c r="Q18" i="4"/>
  <c r="Q17" i="4"/>
  <c r="P28" i="4"/>
  <c r="P27" i="4"/>
  <c r="P26" i="4"/>
  <c r="P25" i="4"/>
  <c r="P24" i="4"/>
  <c r="P23" i="4"/>
  <c r="P22" i="4"/>
  <c r="P21" i="4"/>
  <c r="P20" i="4"/>
  <c r="P19" i="4"/>
  <c r="P18" i="4"/>
  <c r="P17" i="4"/>
  <c r="O28" i="4"/>
  <c r="O27" i="4"/>
  <c r="O26" i="4"/>
  <c r="O25" i="4"/>
  <c r="O24" i="4"/>
  <c r="O23" i="4"/>
  <c r="O22" i="4"/>
  <c r="O21" i="4"/>
  <c r="O20" i="4"/>
  <c r="O19" i="4"/>
  <c r="O18" i="4"/>
  <c r="O17" i="4"/>
  <c r="N28" i="4"/>
  <c r="N27" i="4"/>
  <c r="N26" i="4"/>
  <c r="N25" i="4"/>
  <c r="N24" i="4"/>
  <c r="N23" i="4"/>
  <c r="N22" i="4"/>
  <c r="N21" i="4"/>
  <c r="N20" i="4"/>
  <c r="N19" i="4"/>
  <c r="N18" i="4"/>
  <c r="N17" i="4"/>
  <c r="M28" i="4"/>
  <c r="M27" i="4"/>
  <c r="M26" i="4"/>
  <c r="M25" i="4"/>
  <c r="M24" i="4"/>
  <c r="M23" i="4"/>
  <c r="M22" i="4"/>
  <c r="M21" i="4"/>
  <c r="M20" i="4"/>
  <c r="M19" i="4"/>
  <c r="M18" i="4"/>
  <c r="M17" i="4"/>
  <c r="L28" i="4"/>
  <c r="L27" i="4"/>
  <c r="L26" i="4"/>
  <c r="L25" i="4"/>
  <c r="L24" i="4"/>
  <c r="L23" i="4"/>
  <c r="L22" i="4"/>
  <c r="L21" i="4"/>
  <c r="L20" i="4"/>
  <c r="L19" i="4"/>
  <c r="L18" i="4"/>
  <c r="L17" i="4"/>
  <c r="K28" i="4"/>
  <c r="K27" i="4"/>
  <c r="K26" i="4"/>
  <c r="K25" i="4"/>
  <c r="K24" i="4"/>
  <c r="K23" i="4"/>
  <c r="K22" i="4"/>
  <c r="K21" i="4"/>
  <c r="K20" i="4"/>
  <c r="K19" i="4"/>
  <c r="K18" i="4"/>
  <c r="K17" i="4"/>
  <c r="J28" i="4"/>
  <c r="J27" i="4"/>
  <c r="J26" i="4"/>
  <c r="J25" i="4"/>
  <c r="J24" i="4"/>
  <c r="J23" i="4"/>
  <c r="J22" i="4"/>
  <c r="J21" i="4"/>
  <c r="J20" i="4"/>
  <c r="J19" i="4"/>
  <c r="J18" i="4"/>
  <c r="J17" i="4"/>
  <c r="I28" i="4"/>
  <c r="I27" i="4"/>
  <c r="I26" i="4"/>
  <c r="I25" i="4"/>
  <c r="I24" i="4"/>
  <c r="I23" i="4"/>
  <c r="I22" i="4"/>
  <c r="I21" i="4"/>
  <c r="I20" i="4"/>
  <c r="I19" i="4"/>
  <c r="I18" i="4"/>
  <c r="I17" i="4"/>
  <c r="H28" i="4"/>
  <c r="H27" i="4"/>
  <c r="H26" i="4"/>
  <c r="H25" i="4"/>
  <c r="H24" i="4"/>
  <c r="H23" i="4"/>
  <c r="H22" i="4"/>
  <c r="H21" i="4"/>
  <c r="H20" i="4"/>
  <c r="H19" i="4"/>
  <c r="H18" i="4"/>
  <c r="H17" i="4"/>
  <c r="G28" i="4"/>
  <c r="G27" i="4"/>
  <c r="G26" i="4"/>
  <c r="G25" i="4"/>
  <c r="G24" i="4"/>
  <c r="G23" i="4"/>
  <c r="G22" i="4"/>
  <c r="G21" i="4"/>
  <c r="G20" i="4"/>
  <c r="G19" i="4"/>
  <c r="G18" i="4"/>
  <c r="G17" i="4"/>
  <c r="F28" i="4"/>
  <c r="F27" i="4"/>
  <c r="F26" i="4"/>
  <c r="F25" i="4"/>
  <c r="F24" i="4"/>
  <c r="F23" i="4"/>
  <c r="F22" i="4"/>
  <c r="F21" i="4"/>
  <c r="F20" i="4"/>
  <c r="F19" i="4"/>
  <c r="F18" i="4"/>
  <c r="F17" i="4"/>
  <c r="E28" i="4"/>
  <c r="E27" i="4"/>
  <c r="E26" i="4"/>
  <c r="E25" i="4"/>
  <c r="E24" i="4"/>
  <c r="E23" i="4"/>
  <c r="E22" i="4"/>
  <c r="E21" i="4"/>
  <c r="E20" i="4"/>
  <c r="E19" i="4"/>
  <c r="E18" i="4"/>
  <c r="E17" i="4"/>
  <c r="D28" i="4"/>
  <c r="D27" i="4"/>
  <c r="D26" i="4"/>
  <c r="D25" i="4"/>
  <c r="D24" i="4"/>
  <c r="D23" i="4"/>
  <c r="D22" i="4"/>
  <c r="D21" i="4"/>
  <c r="D20" i="4"/>
  <c r="D19" i="4"/>
  <c r="D18" i="4"/>
  <c r="D17" i="4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R28" i="3"/>
  <c r="R27" i="3"/>
  <c r="R26" i="3"/>
  <c r="R25" i="3"/>
  <c r="R24" i="3"/>
  <c r="R23" i="3"/>
  <c r="R22" i="3"/>
  <c r="R21" i="3"/>
  <c r="R20" i="3"/>
  <c r="R19" i="3"/>
  <c r="R18" i="3"/>
  <c r="R17" i="3"/>
  <c r="Q28" i="3"/>
  <c r="Q27" i="3"/>
  <c r="Q26" i="3"/>
  <c r="Q25" i="3"/>
  <c r="Q24" i="3"/>
  <c r="Q23" i="3"/>
  <c r="Q22" i="3"/>
  <c r="Q21" i="3"/>
  <c r="Q20" i="3"/>
  <c r="Q19" i="3"/>
  <c r="Q18" i="3"/>
  <c r="Q17" i="3"/>
  <c r="P28" i="3"/>
  <c r="P27" i="3"/>
  <c r="P26" i="3"/>
  <c r="P25" i="3"/>
  <c r="P24" i="3"/>
  <c r="P23" i="3"/>
  <c r="P22" i="3"/>
  <c r="P21" i="3"/>
  <c r="P20" i="3"/>
  <c r="P19" i="3"/>
  <c r="P18" i="3"/>
  <c r="P17" i="3"/>
  <c r="O28" i="3"/>
  <c r="O27" i="3"/>
  <c r="O26" i="3"/>
  <c r="O25" i="3"/>
  <c r="O24" i="3"/>
  <c r="O23" i="3"/>
  <c r="O22" i="3"/>
  <c r="O21" i="3"/>
  <c r="O20" i="3"/>
  <c r="O19" i="3"/>
  <c r="O18" i="3"/>
  <c r="O17" i="3"/>
  <c r="N28" i="3"/>
  <c r="N27" i="3"/>
  <c r="N26" i="3"/>
  <c r="N25" i="3"/>
  <c r="N24" i="3"/>
  <c r="N23" i="3"/>
  <c r="N22" i="3"/>
  <c r="N21" i="3"/>
  <c r="N20" i="3"/>
  <c r="N19" i="3"/>
  <c r="N18" i="3"/>
  <c r="N17" i="3"/>
  <c r="M28" i="3"/>
  <c r="M27" i="3"/>
  <c r="M26" i="3"/>
  <c r="M25" i="3"/>
  <c r="M24" i="3"/>
  <c r="M23" i="3"/>
  <c r="M22" i="3"/>
  <c r="M21" i="3"/>
  <c r="M20" i="3"/>
  <c r="M19" i="3"/>
  <c r="M18" i="3"/>
  <c r="M17" i="3"/>
  <c r="L28" i="3"/>
  <c r="L27" i="3"/>
  <c r="L26" i="3"/>
  <c r="L25" i="3"/>
  <c r="L24" i="3"/>
  <c r="L23" i="3"/>
  <c r="L22" i="3"/>
  <c r="L21" i="3"/>
  <c r="L20" i="3"/>
  <c r="L19" i="3"/>
  <c r="L18" i="3"/>
  <c r="L17" i="3"/>
  <c r="K28" i="3"/>
  <c r="K27" i="3"/>
  <c r="K26" i="3"/>
  <c r="K25" i="3"/>
  <c r="K24" i="3"/>
  <c r="K23" i="3"/>
  <c r="K22" i="3"/>
  <c r="K21" i="3"/>
  <c r="K20" i="3"/>
  <c r="K19" i="3"/>
  <c r="K18" i="3"/>
  <c r="K17" i="3"/>
  <c r="J28" i="3"/>
  <c r="J27" i="3"/>
  <c r="J26" i="3"/>
  <c r="J25" i="3"/>
  <c r="J24" i="3"/>
  <c r="J23" i="3"/>
  <c r="J22" i="3"/>
  <c r="J21" i="3"/>
  <c r="J20" i="3"/>
  <c r="J19" i="3"/>
  <c r="J18" i="3"/>
  <c r="J17" i="3"/>
  <c r="I28" i="3"/>
  <c r="I27" i="3"/>
  <c r="I26" i="3"/>
  <c r="I25" i="3"/>
  <c r="I24" i="3"/>
  <c r="I23" i="3"/>
  <c r="I22" i="3"/>
  <c r="I21" i="3"/>
  <c r="I20" i="3"/>
  <c r="I19" i="3"/>
  <c r="I18" i="3"/>
  <c r="I17" i="3"/>
  <c r="H28" i="3"/>
  <c r="H27" i="3"/>
  <c r="H26" i="3"/>
  <c r="H25" i="3"/>
  <c r="H24" i="3"/>
  <c r="H23" i="3"/>
  <c r="H22" i="3"/>
  <c r="H21" i="3"/>
  <c r="H20" i="3"/>
  <c r="H19" i="3"/>
  <c r="H18" i="3"/>
  <c r="H17" i="3"/>
  <c r="G28" i="3"/>
  <c r="G27" i="3"/>
  <c r="G26" i="3"/>
  <c r="G25" i="3"/>
  <c r="G24" i="3"/>
  <c r="G23" i="3"/>
  <c r="G22" i="3"/>
  <c r="G21" i="3"/>
  <c r="G20" i="3"/>
  <c r="G19" i="3"/>
  <c r="G18" i="3"/>
  <c r="G17" i="3"/>
  <c r="F28" i="3"/>
  <c r="F27" i="3"/>
  <c r="F26" i="3"/>
  <c r="F25" i="3"/>
  <c r="F24" i="3"/>
  <c r="F23" i="3"/>
  <c r="F22" i="3"/>
  <c r="F21" i="3"/>
  <c r="F20" i="3"/>
  <c r="F19" i="3"/>
  <c r="F18" i="3"/>
  <c r="F17" i="3"/>
  <c r="E28" i="3"/>
  <c r="E27" i="3"/>
  <c r="E26" i="3"/>
  <c r="E25" i="3"/>
  <c r="E24" i="3"/>
  <c r="E23" i="3"/>
  <c r="E22" i="3"/>
  <c r="E21" i="3"/>
  <c r="E20" i="3"/>
  <c r="E19" i="3"/>
  <c r="E18" i="3"/>
  <c r="E17" i="3"/>
  <c r="D28" i="3"/>
  <c r="D27" i="3"/>
  <c r="D26" i="3"/>
  <c r="D25" i="3"/>
  <c r="D24" i="3"/>
  <c r="D23" i="3"/>
  <c r="D22" i="3"/>
  <c r="D21" i="3"/>
  <c r="D20" i="3"/>
  <c r="D19" i="3"/>
  <c r="D18" i="3"/>
  <c r="D17" i="3"/>
  <c r="A420" i="2"/>
  <c r="A419" i="2"/>
  <c r="A15" i="2"/>
  <c r="B5" i="2"/>
  <c r="B2" i="5" s="1"/>
  <c r="C16" i="5" l="1"/>
  <c r="A33" i="5"/>
  <c r="A37" i="5"/>
  <c r="A30" i="5"/>
  <c r="A32" i="5"/>
  <c r="A34" i="5"/>
  <c r="A36" i="5"/>
  <c r="A31" i="3"/>
  <c r="A32" i="3"/>
  <c r="A33" i="3"/>
  <c r="A30" i="3"/>
  <c r="C13" i="5"/>
  <c r="F13" i="5"/>
  <c r="D13" i="5"/>
  <c r="A31" i="5"/>
  <c r="A35" i="5"/>
  <c r="B13" i="5"/>
  <c r="G13" i="5"/>
  <c r="A32" i="4"/>
  <c r="C19" i="5" s="1"/>
  <c r="A29" i="5"/>
  <c r="A33" i="4"/>
  <c r="C20" i="5" s="1"/>
  <c r="A31" i="4"/>
  <c r="B18" i="5" s="1"/>
  <c r="A35" i="4"/>
  <c r="C22" i="5" s="1"/>
  <c r="A30" i="4"/>
  <c r="C17" i="5" s="1"/>
  <c r="B16" i="5"/>
  <c r="B19" i="5"/>
  <c r="E13" i="5"/>
  <c r="B25" i="5" s="1"/>
  <c r="C25" i="5" s="1"/>
  <c r="A34" i="4"/>
  <c r="B21" i="5" s="1"/>
  <c r="A38" i="5" l="1"/>
  <c r="C27" i="5" s="1"/>
  <c r="B20" i="5"/>
  <c r="C18" i="5"/>
  <c r="C21" i="5"/>
  <c r="B17" i="5"/>
  <c r="B22" i="5"/>
  <c r="B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Velez</author>
  </authors>
  <commentList>
    <comment ref="A3" authorId="0" shapeId="0" xr:uid="{132F793E-7E8E-4138-87B9-CF9C1C8C0DDC}">
      <text>
        <r>
          <rPr>
            <b/>
            <sz val="9"/>
            <color indexed="81"/>
            <rFont val="Tahoma"/>
            <family val="2"/>
          </rPr>
          <t>Report this date using a YYYYMM format._x000D_
For example, if the company is reporting data_x000D_
through the end of September 2019, report 201909.</t>
        </r>
      </text>
    </comment>
    <comment ref="A4" authorId="0" shapeId="0" xr:uid="{723578E5-71BD-4AEE-8FCC-8826D95DC0CB}">
      <text>
        <r>
          <rPr>
            <b/>
            <sz val="9"/>
            <color indexed="81"/>
            <rFont val="Tahoma"/>
            <family val="2"/>
          </rPr>
          <t>Licensed insurance companies, other than certain farm mutual companies, and surplus_x000D_
lines companies domiciled in the United States must use their five-digit NAIC company code._x000D_
Farm mutual companies that do not have a five-digit NAIC company code and surplus lines companies_x000D_
domiciled outside the United States must use their TDI company number._x000D_
Companies can find their TDI company number by using TDI's online company search._x000D_
https://apps.tdi.state.tx.us/pcci/pcci_search.jsp</t>
        </r>
      </text>
    </comment>
  </commentList>
</comments>
</file>

<file path=xl/sharedStrings.xml><?xml version="1.0" encoding="utf-8"?>
<sst xmlns="http://schemas.openxmlformats.org/spreadsheetml/2006/main" count="1038" uniqueCount="511">
  <si>
    <t>Event Name</t>
  </si>
  <si>
    <t>Event Date</t>
  </si>
  <si>
    <t>Reporting date</t>
  </si>
  <si>
    <t>Company name</t>
  </si>
  <si>
    <t>Contact name</t>
  </si>
  <si>
    <t>Direct phone</t>
  </si>
  <si>
    <t>Cell phone</t>
  </si>
  <si>
    <t>Email address</t>
  </si>
  <si>
    <t>Reporting claims?</t>
  </si>
  <si>
    <t>Is this initial submission or correction?</t>
  </si>
  <si>
    <t>Estimated ultimate direct incurred loss</t>
  </si>
  <si>
    <t>Estimated ultimate net incurred loss</t>
  </si>
  <si>
    <t>AFFILIATED FM INSURANCE COMPANY</t>
  </si>
  <si>
    <t>N</t>
  </si>
  <si>
    <t>WESTCHESTER FIRE INSURANCE COMPANY</t>
  </si>
  <si>
    <t>AMERICAN NATIONAL LLOYDS INSURANCE COMPANY</t>
  </si>
  <si>
    <t>CHUBB NATIONAL INSURANCE COMPANY</t>
  </si>
  <si>
    <t>SECURIAN CASUALTY COMPANY</t>
  </si>
  <si>
    <t>AMERICAN BANKERS INSURANCE COMPANY OF FLORIDA</t>
  </si>
  <si>
    <t>EVEREST NATIONAL INSURANCE COMPANY</t>
  </si>
  <si>
    <t>ALLIED INSURANCE COMPANY OF AMERICA</t>
  </si>
  <si>
    <t>VISION INSURANCE COMPANY</t>
  </si>
  <si>
    <t>FCCI INSURANCE COMPANY</t>
  </si>
  <si>
    <t>RANCHERS AND FARMERS MUTUAL INSURANCE COMPANY</t>
  </si>
  <si>
    <t>MOUNTAIN VALLEY INDEMNITY COMPANY</t>
  </si>
  <si>
    <t>ENDURANCE AMERICAN INSURANCE COMPANY</t>
  </si>
  <si>
    <t>CINCINNATI INSURANCE COMPANY, THE</t>
  </si>
  <si>
    <t>AMERICAN ACCESS CASUALTY COMPANY</t>
  </si>
  <si>
    <t>UNIVERSAL NORTH AMERICA INSURANCE COMPANY</t>
  </si>
  <si>
    <t>FEDERATED NATIONAL INSURANCE COMPANY</t>
  </si>
  <si>
    <t>CONTINENTAL WESTERN INSURANCE COMPANY</t>
  </si>
  <si>
    <t>ACCC INSURANCE COMPANY</t>
  </si>
  <si>
    <t>CEM INSURANCE COMPANY</t>
  </si>
  <si>
    <t>KEMPER INDEPENDENCE INSURANCE COMPANY</t>
  </si>
  <si>
    <t>SOUTHERN VANGUARD INSURANCE COMPANY</t>
  </si>
  <si>
    <t>TOKIO MARINE AMERICA INSURANCE COMPANY</t>
  </si>
  <si>
    <t>UNITED PROPERTY &amp; CASUALTY INSURANCE COMPANY</t>
  </si>
  <si>
    <t>UTICA LLOYD'S OF TEXAS</t>
  </si>
  <si>
    <t>HORACE MANN LLOYDS</t>
  </si>
  <si>
    <t>SENTINEL INSURANCE COMPANY, LTD.</t>
  </si>
  <si>
    <t>AUTO CLUB INDEMNITY COMPANY</t>
  </si>
  <si>
    <t>LIBERTY LLOYDS OF TEXAS INSURANCE COMPANY</t>
  </si>
  <si>
    <t>NEW CENTURY INSURANCE COMPANY</t>
  </si>
  <si>
    <t>ASI LLOYDS</t>
  </si>
  <si>
    <t>SAFECO LLOYDS INSURANCE COMPANY</t>
  </si>
  <si>
    <t>WORTH CASUALTY COMPANY</t>
  </si>
  <si>
    <t>SOMPO JAPAN INSURANCE COMPANY OF AMERICA</t>
  </si>
  <si>
    <t>ARCH INSURANCE COMPANY</t>
  </si>
  <si>
    <t>FOREMOST INSURANCE COMPANY, GRAND RAPIDS, MICHIGAN</t>
  </si>
  <si>
    <t>LOYA INSURANCE COMPANY</t>
  </si>
  <si>
    <t>SAFECO INSURANCE COMPANY OF INDIANA</t>
  </si>
  <si>
    <t>GENERALI - UNITED STATES BRANCH</t>
  </si>
  <si>
    <t>GREAT WEST CASUALTY COMPANY</t>
  </si>
  <si>
    <t>UNITED NATIONAL CASUALTY INSURANCE COMPANY</t>
  </si>
  <si>
    <t>INSURORS INDEMNITY LLOYDS</t>
  </si>
  <si>
    <t>GERMANIA SELECT INSURANCE COMPANY</t>
  </si>
  <si>
    <t>WRIGHT NATIONAL FLOOD INSURANCE COMPANY</t>
  </si>
  <si>
    <t>TEXAS FAIR PLAN ASSOCIATION</t>
  </si>
  <si>
    <t>CYPRESS TEXAS LLOYDS</t>
  </si>
  <si>
    <t>JEFFERSON INSURANCE COMPANY</t>
  </si>
  <si>
    <t>UNITED FINANCIAL CASUALTY COMPANY</t>
  </si>
  <si>
    <t>PROGRESSIVE ADVANCED INSURANCE COMPANY</t>
  </si>
  <si>
    <t>RANCHERS AND FARMERS INSURANCE COMPANY</t>
  </si>
  <si>
    <t>UNIVERSAL INSURANCE COMPANY OF NORTH AMERICA</t>
  </si>
  <si>
    <t>NATIONAL CASUALTY COMPANY</t>
  </si>
  <si>
    <t>AMERICAN PET INSURANCE COMPANY</t>
  </si>
  <si>
    <t>GULFSTREAM PROPERTY AND CASUALTY INSURANCE COMPANY</t>
  </si>
  <si>
    <t>PENNSYLVANIA MANUFACTURERS' ASSOCIATION INSURANCE COMPANY</t>
  </si>
  <si>
    <t>AMICA PROPERTY AND CASUALTY INSURANCE COMPANY</t>
  </si>
  <si>
    <t>SAFEWAY INSURANCE COMPANY</t>
  </si>
  <si>
    <t>HOMEOWNERS OF AMERICA INSURANCE COMPANY</t>
  </si>
  <si>
    <t>AMERICAN AGRI-BUSINESS INSURANCE COMPANY</t>
  </si>
  <si>
    <t>CENTAURI SPECIALTY INSURANCE COMPANY</t>
  </si>
  <si>
    <t>AMERICAN CAPITAL ASSURANCE CORP.</t>
  </si>
  <si>
    <t>STANDARD CASUALTY COMPANY</t>
  </si>
  <si>
    <t>STATE NATIONAL INSURANCE COMPANY, INC.</t>
  </si>
  <si>
    <t>PRIVILEGE UNDERWRITERS RECIPROCAL EXCHANGE</t>
  </si>
  <si>
    <t>GERMAN-AMERICAN FARM MUTUAL</t>
  </si>
  <si>
    <t>AMERICAN RISK INSURANCE COMPANY, INC.</t>
  </si>
  <si>
    <t>TEXAS FARM BUREAU CASUALTY INSURANCE COMPANY</t>
  </si>
  <si>
    <t>UNITED FIRE &amp; CASUALTY COMPANY</t>
  </si>
  <si>
    <t>RLI INSURANCE COMPANY</t>
  </si>
  <si>
    <t>LIGHTHOUSE PROPERTY INSURANCE CORPORATION</t>
  </si>
  <si>
    <t>BROTHERHOOD MUTUAL INSURANCE COMPANY</t>
  </si>
  <si>
    <t>WESTERN MUTUAL INSURANCE COMPANY</t>
  </si>
  <si>
    <t>ELEPHANT INSURANCE COMPANY</t>
  </si>
  <si>
    <t>GENERAL AUTOMOBILE INSURANCE COMPANY, INC., THE</t>
  </si>
  <si>
    <t>U S LLOYDS INSURANCE COMPANY</t>
  </si>
  <si>
    <t>INFINITY COUNTY MUTUAL INSURANCE COMPANY</t>
  </si>
  <si>
    <t>FARMERS MUTUAL HAIL INSURANCE COMPANY OF IOWA</t>
  </si>
  <si>
    <t>FEDERATED MUTUAL INSURANCE COMPANY</t>
  </si>
  <si>
    <t>METROPOLITAN LLOYDS INSURANCE COMPANY OF TEXAS</t>
  </si>
  <si>
    <t>GEICO SECURE INSURANCE COMPANY</t>
  </si>
  <si>
    <t>GEICO ADVANTAGE INSURANCE COMPANY</t>
  </si>
  <si>
    <t>GEICO CHOICE INSURANCE COMPANY</t>
  </si>
  <si>
    <t>FALCON INSURANCE COMPANY</t>
  </si>
  <si>
    <t>JEWELERS MUTUAL INSURANCE COMPANY</t>
  </si>
  <si>
    <t>GUIDEONE SPECIALTY MUTUAL INSURANCE COMPANY</t>
  </si>
  <si>
    <t>MAISON INSURANCE COMPANY</t>
  </si>
  <si>
    <t>WESTON INSURANCE COMPANY</t>
  </si>
  <si>
    <t>PENNSYLVANIA LUMBERMENS MUTUAL INSURANCE COMPANY</t>
  </si>
  <si>
    <t>GUIDEONE MUTUAL INSURANCE COMPANY</t>
  </si>
  <si>
    <t>ENCOMPASS INDEMNITY COMPANY</t>
  </si>
  <si>
    <t>ALINSCO INSURANCE COMPANY</t>
  </si>
  <si>
    <t>NATIONAL LLOYDS INSURANCE COMPANY</t>
  </si>
  <si>
    <t>WOODLANDS INSURANCE COMPANY, THE</t>
  </si>
  <si>
    <t>ALLIED TRUST INSURANCE COMPANY</t>
  </si>
  <si>
    <t>ZURICH AMERICAN INSURANCE COMPANY</t>
  </si>
  <si>
    <t>NEW YORK MARINE AND GENERAL INSURANCE COMPANY</t>
  </si>
  <si>
    <t>DARWIN NATIONAL ASSURANCE COMPANY</t>
  </si>
  <si>
    <t>GREAT AMERICAN INSURANCE COMPANY</t>
  </si>
  <si>
    <t>ALLSTATE PROPERTY AND CASUALTY INSURANCE COMPANY</t>
  </si>
  <si>
    <t>PHILADELPHIA INDEMNITY INSURANCE COMPANY</t>
  </si>
  <si>
    <t>BANKERS STANDARD INSURANCE COMPANY</t>
  </si>
  <si>
    <t>AGRICULTURAL WORKERS MUTUAL AUTO INSURANCE COMPANY</t>
  </si>
  <si>
    <t>USAA GENERAL INDEMNITY COMPANY</t>
  </si>
  <si>
    <t>CHURCH MUTUAL INSURANCE COMPANY</t>
  </si>
  <si>
    <t>CRESTBROOK INSURANCE COMPANY</t>
  </si>
  <si>
    <t>TRAVELERS CASUALTY INSURANCE COMPANY OF AMERICA</t>
  </si>
  <si>
    <t>AUTOMOBILE INSURANCE COMPANY OF HARTFORD, CONNECTICUT, THE</t>
  </si>
  <si>
    <t>STANDARD FIRE INSURANCE COMPANY, THE</t>
  </si>
  <si>
    <t>AMCO INSURANCE COMPANY</t>
  </si>
  <si>
    <t>REPUBLIC LLOYDS</t>
  </si>
  <si>
    <t>SOUTHERN INSURANCE COMPANY</t>
  </si>
  <si>
    <t>ALLSTATE INSURANCE COMPANY</t>
  </si>
  <si>
    <t>ALLSTATE INDEMNITY COMPANY</t>
  </si>
  <si>
    <t>AMERICAN HOME ASSURANCE COMPANY</t>
  </si>
  <si>
    <t>AIG PROPERTY CASUALTY COMPANY</t>
  </si>
  <si>
    <t>INSURANCE COMPANY OF THE STATE OF PENNSYLVANIA, THE</t>
  </si>
  <si>
    <t>NATIONAL UNION FIRE INSURANCE COMPANY OF PITTSBURGH, PA.</t>
  </si>
  <si>
    <t>GERMANIA FIRE &amp; CASUALTY COMPANY</t>
  </si>
  <si>
    <t>LIBERTY COUNTY MUTUAL INSURANCE COMPANY</t>
  </si>
  <si>
    <t>AMERICAN RELIABLE INSURANCE COMPANY</t>
  </si>
  <si>
    <t>AMERICAN ROAD INSURANCE COMPANY, THE</t>
  </si>
  <si>
    <t>HARTFORD FIRE INSURANCE COMPANY</t>
  </si>
  <si>
    <t>AMERICAN STATES INSURANCE COMPANY</t>
  </si>
  <si>
    <t>AMERICAN ALTERNATIVE INSURANCE CORPORATION</t>
  </si>
  <si>
    <t>ARGONAUT INSURANCE COMPANY</t>
  </si>
  <si>
    <t>TRINITY UNIVERSAL INSURANCE COMPANY</t>
  </si>
  <si>
    <t>LIBERTY INSURANCE UNDERWRITERS INC.</t>
  </si>
  <si>
    <t>AMICA MUTUAL INSURANCE COMPANY</t>
  </si>
  <si>
    <t>NATIONAL LIABILITY &amp; FIRE INSURANCE COMPANY</t>
  </si>
  <si>
    <t>BITUMINOUS CASUALTY CORPORATION</t>
  </si>
  <si>
    <t>CENTRAL MUTUAL INSURANCE COMPANY</t>
  </si>
  <si>
    <t>FEDERAL INSURANCE COMPANY</t>
  </si>
  <si>
    <t>GREAT NORTHERN INSURANCE COMPANY</t>
  </si>
  <si>
    <t>COLUMBIA LLOYDS INSURANCE COMPANY</t>
  </si>
  <si>
    <t>NORTHWESTERN PACIFIC INDEMNITY COMPANY</t>
  </si>
  <si>
    <t>MITSUI SUMITOMO INSURANCE COMPANY OF AMERICA</t>
  </si>
  <si>
    <t>AMERICAN CASUALTY COMPANY OF READING, PENNSYLVANIA</t>
  </si>
  <si>
    <t>CONTINENTAL CASUALTY COMPANY</t>
  </si>
  <si>
    <t>NATIONAL FIRE INSURANCE COMPANY OF HARTFORD</t>
  </si>
  <si>
    <t>TRANSPORTATION INSURANCE COMPANY</t>
  </si>
  <si>
    <t>VALLEY FORGE INSURANCE COMPANY</t>
  </si>
  <si>
    <t>ACE PROPERTY AND CASUALTY INSURANCE COMPANY</t>
  </si>
  <si>
    <t>UNITED STATES FIRE INSURANCE COMPANY</t>
  </si>
  <si>
    <t>SENTRY SELECT INSURANCE COMPANY</t>
  </si>
  <si>
    <t>GARRISON PROPERTY AND CASUALTY INSURANCE COMPANY</t>
  </si>
  <si>
    <t>EMPLOYERS MUTUAL CASUALTY COMPANY</t>
  </si>
  <si>
    <t>EMPLOYERS INSURANCE COMPANY OF WAUSAU</t>
  </si>
  <si>
    <t>FACTORY MUTUAL INSURANCE COMPANY</t>
  </si>
  <si>
    <t>FARMERS INSURANCE EXCHANGE</t>
  </si>
  <si>
    <t>FIRE INSURANCE EXCHANGE</t>
  </si>
  <si>
    <t>MID-CENTURY INSURANCE COMPANY</t>
  </si>
  <si>
    <t>TEXAS FARMERS INSURANCE COMPANY</t>
  </si>
  <si>
    <t>TRUCK INSURANCE EXCHANGE</t>
  </si>
  <si>
    <t>R.V.O.S. FARM MUTUAL INSURANCE COMPANY</t>
  </si>
  <si>
    <t>AMERICAN INSURANCE COMPANY, THE</t>
  </si>
  <si>
    <t>FIREMAN'S FUND INSURANCE COMPANY</t>
  </si>
  <si>
    <t>NATIONAL SURETY CORPORATION</t>
  </si>
  <si>
    <t>MOTORS INSURANCE CORPORATION</t>
  </si>
  <si>
    <t>GEICO INDEMNITY COMPANY</t>
  </si>
  <si>
    <t>GOVERNMENT EMPLOYEES INSURANCE COMPANY</t>
  </si>
  <si>
    <t>GREAT AMERICAN INSURANCE COMPANY OF NEW YORK</t>
  </si>
  <si>
    <t>STONEWALL INSURANCE COMPANY</t>
  </si>
  <si>
    <t>HANOVER INSURANCE COMPANY, THE</t>
  </si>
  <si>
    <t>MASSACHUSETTS BAY INSURANCE COMPANY</t>
  </si>
  <si>
    <t>RSUI INDEMNITY COMPANY</t>
  </si>
  <si>
    <t>WELLINGTON INSURANCE COMPANY</t>
  </si>
  <si>
    <t>MITSUI SUMITOMO INSURANCE USA INC.</t>
  </si>
  <si>
    <t>HORACE MANN INSURANCE COMPANY</t>
  </si>
  <si>
    <t>NATIONAL SPECIALTY INSURANCE COMPANY</t>
  </si>
  <si>
    <t>ACE AMERICAN INSURANCE COMPANY</t>
  </si>
  <si>
    <t>TEACHERS INSURANCE COMPANY</t>
  </si>
  <si>
    <t>INTEGON INDEMNITY CORPORATION</t>
  </si>
  <si>
    <t>AGCS MARINE INSURANCE COMPANY</t>
  </si>
  <si>
    <t>ECONOMY FIRE &amp; CASUALTY COMPANY</t>
  </si>
  <si>
    <t>LIBERTY MUTUAL FIRE INSURANCE COMPANY</t>
  </si>
  <si>
    <t>LIBERTY MUTUAL INSURANCE COMPANY</t>
  </si>
  <si>
    <t>OCCIDENTAL FIRE &amp; CASUALTY COMPANY OF NORTH CAROLINA</t>
  </si>
  <si>
    <t>MERIDIAN SECURITY INSURANCE COMPANY</t>
  </si>
  <si>
    <t>AMERICAN MODERN HOME INSURANCE COMPANY</t>
  </si>
  <si>
    <t>HARLEYSVILLE INSURANCE COMPANY</t>
  </si>
  <si>
    <t>MIDWEST EMPLOYERS CASUALTY COMPANY</t>
  </si>
  <si>
    <t>NATIONWIDE GENERAL INSURANCE COMPANY</t>
  </si>
  <si>
    <t>NATIONWIDE MUTUAL FIRE INSURANCE COMPANY</t>
  </si>
  <si>
    <t>NATIONWIDE MUTUAL INSURANCE COMPANY</t>
  </si>
  <si>
    <t>GRANITE STATE INSURANCE COMPANY</t>
  </si>
  <si>
    <t>NEW HAMPSHIRE INSURANCE COMPANY</t>
  </si>
  <si>
    <t>OHIO CASUALTY INSURANCE COMPANY, THE</t>
  </si>
  <si>
    <t>OHIO SECURITY INSURANCE COMPANY</t>
  </si>
  <si>
    <t>OLD REPUBLIC INSURANCE COMPANY</t>
  </si>
  <si>
    <t>PROGRESSIVE CASUALTY INSURANCE COMPANY</t>
  </si>
  <si>
    <t>WOODRIDGE INSURANCE COMPANY</t>
  </si>
  <si>
    <t>FARMERS TEXAS COUNTY MUTUAL INSURANCE COMPANY</t>
  </si>
  <si>
    <t>REPUBLIC UNDERWRITERS INSURANCE COMPANY</t>
  </si>
  <si>
    <t>XL INSURANCE AMERICA, INC.</t>
  </si>
  <si>
    <t>ST. PAUL FIRE AND MARINE INSURANCE COMPANY</t>
  </si>
  <si>
    <t>SENTRY INSURANCE A MUTUAL COMPANY</t>
  </si>
  <si>
    <t>WESCO INSURANCE COMPANY</t>
  </si>
  <si>
    <t>HUDSON INSURANCE COMPANY</t>
  </si>
  <si>
    <t>STATE AUTO PROPERTY &amp; CASUALTY INSURANCE COMPANY</t>
  </si>
  <si>
    <t>STATE AUTOMOBILE MUTUAL INSURANCE COMPANY</t>
  </si>
  <si>
    <t>STATE FARM FIRE AND CASUALTY COMPANY</t>
  </si>
  <si>
    <t>STATE FARM MUTUAL AUTOMOBILE INSURANCE COMPANY</t>
  </si>
  <si>
    <t>STILLWATER INSURANCE COMPANY</t>
  </si>
  <si>
    <t>NAU COUNTRY INSURANCE COMPANY</t>
  </si>
  <si>
    <t>TEXAS FARM BUREAU MUTUAL INSURANCE COMPANY</t>
  </si>
  <si>
    <t>TEXAS FARM BUREAU UNDERWRITERS</t>
  </si>
  <si>
    <t>SAFE AUTO INSURANCE COMPANY</t>
  </si>
  <si>
    <t>NATIONWIDE INSURANCE COMPANY OF AMERICA</t>
  </si>
  <si>
    <t>AMERICAN MERCURY LLOYD'S INSURANCE COMPANY</t>
  </si>
  <si>
    <t>TORUS NATIONAL INSURANCE COMPANY</t>
  </si>
  <si>
    <t>CHARTER OAK FIRE INSURANCE COMPANY, THE</t>
  </si>
  <si>
    <t>PHOENIX INSURANCE COMPANY, THE</t>
  </si>
  <si>
    <t>TRAVELERS INDEMNITY COMPANY, THE</t>
  </si>
  <si>
    <t>TRAVELERS INDEMNITY COMPANY OF AMERICA, THE</t>
  </si>
  <si>
    <t>TRAVELERS PROPERTY CASUALTY COMPANY OF AMERICA</t>
  </si>
  <si>
    <t>TRAVELERS INDEMNITY COMPANY OF CONNECTICUT, THE</t>
  </si>
  <si>
    <t>ESURANCE INSURANCE COMPANY</t>
  </si>
  <si>
    <t>UNION INSURANCE COMPANY</t>
  </si>
  <si>
    <t>UNITED STATES LIABILITY INSURANCE COMPANY</t>
  </si>
  <si>
    <t>UNITED SERVICES AUTOMOBILE ASSOCIATION</t>
  </si>
  <si>
    <t>USAA CASUALTY INSURANCE COMPANY</t>
  </si>
  <si>
    <t>AMERICAN GUARANTEE AND LIABILITY INSURANCE COMPANY</t>
  </si>
  <si>
    <t>GREAT AMERICAN ASSURANCE COMPANY</t>
  </si>
  <si>
    <t>HARCO NATIONAL INSURANCE COMPANY</t>
  </si>
  <si>
    <t>DAIRYLAND COUNTY MUTUAL INSURANCE COMPANY OF TEXAS</t>
  </si>
  <si>
    <t>COURTESY INSURANCE COMPANY</t>
  </si>
  <si>
    <t>ALLSTATE TEXAS LLOYD'S</t>
  </si>
  <si>
    <t>OHIO INDEMNITY COMPANY</t>
  </si>
  <si>
    <t>STATE FARM COUNTY MUTUAL INSURANCE COMPANY OF TEXAS</t>
  </si>
  <si>
    <t>TRUMBULL INSURANCE COMPANY</t>
  </si>
  <si>
    <t>ATLANTIC SPECIALTY INSURANCE COMPANY</t>
  </si>
  <si>
    <t>CHUBB LLOYDS INSURANCE COMPANY OF TEXAS</t>
  </si>
  <si>
    <t>FARM BUREAU COUNTY MUTUAL INSURANCE COMPANY OF TEXAS</t>
  </si>
  <si>
    <t>SOUTHERN COUNTY MUTUAL INSURANCE COMPANY</t>
  </si>
  <si>
    <t>AMEX ASSURANCE COMPANY</t>
  </si>
  <si>
    <t>TRAVELERS HOME AND MARINE INSURANCE COMPANY, THE</t>
  </si>
  <si>
    <t>NATIONWIDE AGRIBUSINESS INSURANCE COMPANY</t>
  </si>
  <si>
    <t>AMERICAN NATIONAL PROPERTY AND CASUALTY COMPANY</t>
  </si>
  <si>
    <t>TRIANGLE INSURANCE COMPANY, INC.</t>
  </si>
  <si>
    <t>RELIABLE LLOYDS INSURANCE COMPANY</t>
  </si>
  <si>
    <t>RLI INDEMNITY COMPANY</t>
  </si>
  <si>
    <t>MARKEL AMERICAN INSURANCE COMPANY</t>
  </si>
  <si>
    <t>IDS PROPERTY CASUALTY INSURANCE COMPANY</t>
  </si>
  <si>
    <t>GEICO COUNTY MUTUAL INSURANCE COMPANY</t>
  </si>
  <si>
    <t>PROGRESSIVE COUNTY MUTUAL INSURANCE COMPANY</t>
  </si>
  <si>
    <t>CAPITOL COUNTY MUTUAL FIRE INSURANCE COMPANY</t>
  </si>
  <si>
    <t>CONSUMERS COUNTY MUTUAL INSURANCE COMPANY</t>
  </si>
  <si>
    <t>FOREMOST COUNTY MUTUAL INSURANCE COMPANY</t>
  </si>
  <si>
    <t>COLONIAL COUNTY MUTUAL INSURANCE COMPANY</t>
  </si>
  <si>
    <t>HOME STATE COUNTY MUTUAL INSURANCE COMPANY</t>
  </si>
  <si>
    <t>SAFEWAY COUNTY MUTUAL INSURANCE COMPANY</t>
  </si>
  <si>
    <t>AMERICAN NATIONAL COUNTY MUTUAL INSURANCE COMPANY</t>
  </si>
  <si>
    <t>AAA TEXAS COUNTY MUTUAL INSURANCE COMPANY</t>
  </si>
  <si>
    <t>ALLSTATE COUNTY MUTUAL INSURANCE COMPANY</t>
  </si>
  <si>
    <t>UNITRIN COUNTY MUTUAL INSURANCE COMPANY</t>
  </si>
  <si>
    <t>OLD AMERICAN COUNTY MUTUAL FIRE INSURANCE COMPANY</t>
  </si>
  <si>
    <t>MERCURY COUNTY MUTUAL INSURANCE COMPANY</t>
  </si>
  <si>
    <t>HALLMARK COUNTY MUTUAL INSURANCE COMPANY</t>
  </si>
  <si>
    <t>TWIN CITY FIRE INSURANCE COMPANY</t>
  </si>
  <si>
    <t>BERKLEY REGIONAL INSURANCE COMPANY</t>
  </si>
  <si>
    <t>U.S. SPECIALTY INSURANCE COMPANY</t>
  </si>
  <si>
    <t>GERMANIA FARM MUTUAL INSURANCE ASSOCIATION</t>
  </si>
  <si>
    <t>ALLSTATE FIRE AND CASUALTY INSURANCE COMPANY</t>
  </si>
  <si>
    <t>NORTH AMERICAN ELITE INSURANCE COMPANY</t>
  </si>
  <si>
    <t>INTEGON NATIONAL INSURANCE COMPANY</t>
  </si>
  <si>
    <t>TEXAS WINDSTORM INSURANCE ASSOCIATION</t>
  </si>
  <si>
    <t>HOCHHEIM PRAIRIE FARM MUTUAL INSURANCE ASSOCIATION</t>
  </si>
  <si>
    <t>REPWEST INSURANCE COMPANY</t>
  </si>
  <si>
    <t>ACADIA INSURANCE COMPANY</t>
  </si>
  <si>
    <t>AXA INSURANCE COMPANY</t>
  </si>
  <si>
    <t>PRODUCERS LLOYDS INSURANCE COMPANY</t>
  </si>
  <si>
    <t>DORINCO REINSURANCE COMPANY</t>
  </si>
  <si>
    <t>AEGIS SECURITY INSURANCE COMPANY</t>
  </si>
  <si>
    <t>CENTRAL STATES INDEMNITY CO. OF OMAHA</t>
  </si>
  <si>
    <t>PRODUCERS AGRICULTURE INSURANCE COMPANY</t>
  </si>
  <si>
    <t>PROPERTY AND CASUALTY INSURANCE COMPANY OF HARTFORD</t>
  </si>
  <si>
    <t>CONTINENTAL INSURANCE COMPANY, THE</t>
  </si>
  <si>
    <t>ALLIANZ GLOBAL RISKS US INSURANCE COMPANY</t>
  </si>
  <si>
    <t>GEICO GENERAL INSURANCE COMPANY</t>
  </si>
  <si>
    <t>TRAVELERS COMMERCIAL INSURANCE COMPANY</t>
  </si>
  <si>
    <t>JOHN DEERE INSURANCE COMPANY</t>
  </si>
  <si>
    <t>GERMANIA INSURANCE COMPANY</t>
  </si>
  <si>
    <t>HOCHHEIM PRAIRIE CASUALTY INSURANCE COMPANY</t>
  </si>
  <si>
    <t>ATX PREMIER INSURANCE COMPANY</t>
  </si>
  <si>
    <t>PRAETORIAN INSURANCE COMPANY</t>
  </si>
  <si>
    <t>AXIS INSURANCE COMPANY</t>
  </si>
  <si>
    <t>HARTFORD INSURANCE COMPANY OF THE MIDWEST</t>
  </si>
  <si>
    <t>PACIFIC SPECIALTY INSURANCE COMPANY</t>
  </si>
  <si>
    <t>NATIONWIDE PROPERTY AND CASUALTY INSURANCE COMPANY</t>
  </si>
  <si>
    <t>XL SPECIALTY INSURANCE COMPANY</t>
  </si>
  <si>
    <t>ALLSTATE VEHICLE AND PROPERTY INSURANCE COMPANY</t>
  </si>
  <si>
    <t>ESSENTIA INSURANCE COMPANY</t>
  </si>
  <si>
    <t>SEAWORTHY INSURANCE COMPANY</t>
  </si>
  <si>
    <t>TRAVELERS PERSONAL INSURANCE COMPANY</t>
  </si>
  <si>
    <t>HARTFORD LLOYD'S INSURANCE COMPANY</t>
  </si>
  <si>
    <t>STARR INDEMNITY &amp; LIABILITY COMPANY</t>
  </si>
  <si>
    <t>MIC GENERAL INSURANCE CORPORATION</t>
  </si>
  <si>
    <t>BERKLEY NATIONAL INSURANCE COMPANY</t>
  </si>
  <si>
    <t>MARKEL INSURANCE COMPANY</t>
  </si>
  <si>
    <t>RURAL COMMUNITY INSURANCE COMPANY</t>
  </si>
  <si>
    <t>QBE INSURANCE CORPORATION</t>
  </si>
  <si>
    <t>WESTPORT INSURANCE CORPORATION</t>
  </si>
  <si>
    <t>SELECTIVE INSURANCE COMPANY OF THE SOUTHEAST</t>
  </si>
  <si>
    <t>STARNET INSURANCE COMPANY</t>
  </si>
  <si>
    <t>AMERICAN INTER-FIDELITY EXCHANGE</t>
  </si>
  <si>
    <t>AMERICAN ZURICH INSURANCE COMPANY</t>
  </si>
  <si>
    <t>MGA INSURANCE COMPANY, INC.</t>
  </si>
  <si>
    <t>COLUMBIA MUTUAL INSURANCE COMPANY</t>
  </si>
  <si>
    <t>STRATFORD INSURANCE COMPANY</t>
  </si>
  <si>
    <t>COLONIAL LLOYDS</t>
  </si>
  <si>
    <t>UNITRIN SAFEGUARD INSURANCE COMPANY</t>
  </si>
  <si>
    <t>UNIVERSAL UNDERWRITERS INSURANCE COMPANY</t>
  </si>
  <si>
    <t>TRITON INSURANCE COMPANY</t>
  </si>
  <si>
    <t>TRAVELERS LLOYDS INSURANCE COMPANY, THE</t>
  </si>
  <si>
    <t>UNITED NATIONAL SPECIALTY INSURANCE COMPANY</t>
  </si>
  <si>
    <t>HDI-GERLING AMERICA INSURANCE COMPANY</t>
  </si>
  <si>
    <t>ARMED FORCES INSURANCE EXCHANGE</t>
  </si>
  <si>
    <t>TRAVELERS LLOYDS OF TEXAS INSURANCE COMPANY</t>
  </si>
  <si>
    <t>HANOVER LLOYD'S INSURANCE COMPANY</t>
  </si>
  <si>
    <t>FOREMOST LLOYDS OF TEXAS</t>
  </si>
  <si>
    <t>ALLMERICA FINANCIAL BENEFIT INSURANCE COMPANY</t>
  </si>
  <si>
    <t>AMERICAN MODERN LLOYD'S INSURANCE COMPANY</t>
  </si>
  <si>
    <t>NATIONWIDE LLOYDS</t>
  </si>
  <si>
    <t>NAVIGATORS INSURANCE COMPANY</t>
  </si>
  <si>
    <t>HOUSTON CASUALTY COMPANY</t>
  </si>
  <si>
    <t>TECHNOLOGY INSURANCE COMPANY, INC.</t>
  </si>
  <si>
    <t>AMGUARD INSURANCE COMPANY</t>
  </si>
  <si>
    <t>LIBERTY INSURANCE CORPORATION</t>
  </si>
  <si>
    <t>ALLIED PROPERTY AND CASUALTY INSURANCE COMPANY</t>
  </si>
  <si>
    <t>DEPOSITORS INSURANCE COMPANY</t>
  </si>
  <si>
    <t>FIRST MARINE INSURANCE COMPANY</t>
  </si>
  <si>
    <t>AGRI GENERAL INSURANCE COMPANY</t>
  </si>
  <si>
    <t>DIRECT GENERAL INSURANCE COMPANY</t>
  </si>
  <si>
    <t>AMERICAN SECURITY INSURANCE COMPANY</t>
  </si>
  <si>
    <t>INSURORS INDEMNITY COMPANY</t>
  </si>
  <si>
    <t>STATE FARM LLOYDS</t>
  </si>
  <si>
    <t>ASPEN AMERICAN INSURANCE COMPANY</t>
  </si>
  <si>
    <t>AMERICAN HALLMARK INSURANCE COMPANY OF TEXAS</t>
  </si>
  <si>
    <t>UNITED FIRE LLOYDS</t>
  </si>
  <si>
    <t>INDEMNITY INSURANCE COMPANY OF NORTH AMERICA</t>
  </si>
  <si>
    <t>WEST AMERICAN INSURANCE COMPANY</t>
  </si>
  <si>
    <t>WESTCHESTER SURPLUS LINES INS CO</t>
  </si>
  <si>
    <t>Y</t>
  </si>
  <si>
    <t>GEOVERA SPECIALTY INS CO</t>
  </si>
  <si>
    <t>AGENT ALLIANCE INS CO</t>
  </si>
  <si>
    <t>ASPEN SPECIALTY INS CO</t>
  </si>
  <si>
    <t>LIBERTY SURPLUS INS CORP</t>
  </si>
  <si>
    <t>PRINCETON EXCESS &amp; SURPLUS LINES INS</t>
  </si>
  <si>
    <t>EVEREST IND INS CO</t>
  </si>
  <si>
    <t>QBE SPECIALTY INS CO</t>
  </si>
  <si>
    <t>UNITED SPECIALTY INS CO</t>
  </si>
  <si>
    <t>COVINGTON SPECIALTY INS CO</t>
  </si>
  <si>
    <t>UNITED NATL INS CO</t>
  </si>
  <si>
    <t>WESTERN WORLD INS CO</t>
  </si>
  <si>
    <t>STARR SURPLUS LINES INS CO</t>
  </si>
  <si>
    <t>SAFETY SPECIALTY INS CO</t>
  </si>
  <si>
    <t>GUIDEONE NATL INS CO</t>
  </si>
  <si>
    <t>OKLAHOMA SPECIALTY INS CO</t>
  </si>
  <si>
    <t>NAUTILUS INS CO</t>
  </si>
  <si>
    <t>LEXINGTON INS CO</t>
  </si>
  <si>
    <t>ACCEPTANCE IND INS CO</t>
  </si>
  <si>
    <t>NATIONAL FIRE &amp; MARINE INS CO</t>
  </si>
  <si>
    <t>GENERAL SECURITY IND CO OF AZ</t>
  </si>
  <si>
    <t>ARCH SPECIALTY INS CO</t>
  </si>
  <si>
    <t>INTERSTATE FIRE &amp; CAS CO</t>
  </si>
  <si>
    <t>ALLIED WORLD SURPLUS LINES INS CO</t>
  </si>
  <si>
    <t>IRONSHORE SPECIALTY INS CO</t>
  </si>
  <si>
    <t>STEADFAST INS CO</t>
  </si>
  <si>
    <t>MOUNT VERNON FIRE INS CO</t>
  </si>
  <si>
    <t>AXIS SURPLUS INS CO</t>
  </si>
  <si>
    <t>MAXUM IND CO</t>
  </si>
  <si>
    <t>HALLMARK SPECIALTY INS CO</t>
  </si>
  <si>
    <t>ILLINOIS UNION INS CO</t>
  </si>
  <si>
    <t>NORTHFIELD INS CO</t>
  </si>
  <si>
    <t>TRAVELERS EXCESS &amp; SURPLUS LINES CO</t>
  </si>
  <si>
    <t>PENN AMER INS CO</t>
  </si>
  <si>
    <t>LANDMARK AMER INS CO</t>
  </si>
  <si>
    <t>HOMELAND INS CO OF NY</t>
  </si>
  <si>
    <t>FIRST SPECIALTY INS CORP</t>
  </si>
  <si>
    <t>EVANSTON INS CO</t>
  </si>
  <si>
    <t xml:space="preserve">NAVIGATORS SPECIALTY INS CO </t>
  </si>
  <si>
    <t>MESA UNDERWRITERS SPECIALTY INS CO</t>
  </si>
  <si>
    <t>INDIAN HARBOR INS CO</t>
  </si>
  <si>
    <t>GENERAL STAR IND CO</t>
  </si>
  <si>
    <t>MT HAWLEY INS CO</t>
  </si>
  <si>
    <t>CHUBB CUSTOM INS CO</t>
  </si>
  <si>
    <t>INDEPENDENT SPECIALTY INS CO</t>
  </si>
  <si>
    <t>COLONY INS CO</t>
  </si>
  <si>
    <t>VOYAGER IND INS CO</t>
  </si>
  <si>
    <t>SCOTTSDALE INS CO</t>
  </si>
  <si>
    <t>ENDURANCE AMER SPECIALTY INS CO</t>
  </si>
  <si>
    <t>ASSOCIATED ELEC &amp; GAS INS SER LTD</t>
  </si>
  <si>
    <t>MARINE INSURANCE CO LTD, THE</t>
  </si>
  <si>
    <t>UNDERWRITERS AT LLOYD'S LONDON</t>
  </si>
  <si>
    <t>SWISS RE INTERNATIONAL SE</t>
  </si>
  <si>
    <t>ALLIANZ GLOBAL CORP &amp; SPECIALTY SE</t>
  </si>
  <si>
    <t>GREAT LAKES INSURANCE SE</t>
  </si>
  <si>
    <t>SCOR UK COMPANY LIMITED</t>
  </si>
  <si>
    <t>LIBERTY MUTUAL INSURANCE EUROPE SE</t>
  </si>
  <si>
    <t>INTN'L INS CO OF HANNOVER SE</t>
  </si>
  <si>
    <t>AIG EUROPE LIMITED</t>
  </si>
  <si>
    <t>ENDURANCE WORLDWIDE INSURANCE LIMIT</t>
  </si>
  <si>
    <t>LICENSED INSURER</t>
  </si>
  <si>
    <t>SURPLUS LINES INSURER</t>
  </si>
  <si>
    <t>Commercial property (other than business interruption)</t>
  </si>
  <si>
    <t>Business interruption</t>
  </si>
  <si>
    <t>Commercial automobile physical damage</t>
  </si>
  <si>
    <t>Private flood insurance</t>
  </si>
  <si>
    <t>All other lines of insurance</t>
  </si>
  <si>
    <t>ZIP code</t>
  </si>
  <si>
    <t>Number of claims reported</t>
  </si>
  <si>
    <t>Number of claims closed with payment</t>
  </si>
  <si>
    <t>Number of claims closed without payment</t>
  </si>
  <si>
    <t>Amount of direct losses paid</t>
  </si>
  <si>
    <t>Amount of direct case-incurred losses</t>
  </si>
  <si>
    <t>ZIP 1</t>
  </si>
  <si>
    <t>ZIP 2</t>
  </si>
  <si>
    <t>ZIP 3</t>
  </si>
  <si>
    <t>ZIP 4</t>
  </si>
  <si>
    <t>ZIP 5</t>
  </si>
  <si>
    <t>ZIP 6</t>
  </si>
  <si>
    <t>ZIP 7</t>
  </si>
  <si>
    <t>ZIP 8</t>
  </si>
  <si>
    <t>ZIP 9</t>
  </si>
  <si>
    <t>ZIP 10</t>
  </si>
  <si>
    <t>...</t>
  </si>
  <si>
    <t>Unknown</t>
  </si>
  <si>
    <t>S0_EditCheck3</t>
  </si>
  <si>
    <t>S0_EditCheck5</t>
  </si>
  <si>
    <t>S0_EditCheck7</t>
  </si>
  <si>
    <t>S1_EditCheck3</t>
  </si>
  <si>
    <t>S1_EditCheck5</t>
  </si>
  <si>
    <t>S1_EditCheck7</t>
  </si>
  <si>
    <t>S2_EditCheck3</t>
  </si>
  <si>
    <t>S2_EditCheck5</t>
  </si>
  <si>
    <t>S2_EditCheck7</t>
  </si>
  <si>
    <t>S3_EditCheck3</t>
  </si>
  <si>
    <t>S3_EditCheck5</t>
  </si>
  <si>
    <t>S3_EditCheck7</t>
  </si>
  <si>
    <t>S4_EditCheck3</t>
  </si>
  <si>
    <t>S4_EditCheck5</t>
  </si>
  <si>
    <t>S4_EditCheck7</t>
  </si>
  <si>
    <t>Residential property – ACV policies</t>
  </si>
  <si>
    <t>Residential property – RCV policies</t>
  </si>
  <si>
    <t>Personal automobile physical damage</t>
  </si>
  <si>
    <t>Federal flood insurance</t>
  </si>
  <si>
    <t>Average number of days to close a claim</t>
  </si>
  <si>
    <t>L0_EditCheck3</t>
  </si>
  <si>
    <t>L0_EditCheck4</t>
  </si>
  <si>
    <t>L0_EditCheck5</t>
  </si>
  <si>
    <t>L0_EditCheck6</t>
  </si>
  <si>
    <t>L0_EditCheck7</t>
  </si>
  <si>
    <t>L1_EditCheck3</t>
  </si>
  <si>
    <t>L1_EditCheck4</t>
  </si>
  <si>
    <t>L1_EditCheck5</t>
  </si>
  <si>
    <t>L1_EditCheck6</t>
  </si>
  <si>
    <t>L1_EditCheck7</t>
  </si>
  <si>
    <t>L2_EditCheck3</t>
  </si>
  <si>
    <t>L2_EditCheck5</t>
  </si>
  <si>
    <t>L2_EditCheck7</t>
  </si>
  <si>
    <t>L3_EditCheck3</t>
  </si>
  <si>
    <t>L3_EditCheck5</t>
  </si>
  <si>
    <t>L3_EditCheck7</t>
  </si>
  <si>
    <t>L4_EditCheck3</t>
  </si>
  <si>
    <t>L4_EditCheck5</t>
  </si>
  <si>
    <t>L4_EditCheck7</t>
  </si>
  <si>
    <t>L5_EditCheck3</t>
  </si>
  <si>
    <t>L5_EditCheck5</t>
  </si>
  <si>
    <t>L5_EditCheck7</t>
  </si>
  <si>
    <t>L6_EditCheck3</t>
  </si>
  <si>
    <t>L6_EditCheck5</t>
  </si>
  <si>
    <t>L6_EditCheck7</t>
  </si>
  <si>
    <t>L7_EditCheck3</t>
  </si>
  <si>
    <t>L7_EditCheck5</t>
  </si>
  <si>
    <t>L7_EditCheck7</t>
  </si>
  <si>
    <t>L8_EditCheck3</t>
  </si>
  <si>
    <t>L8_EditCheck5</t>
  </si>
  <si>
    <t>L8_EditCheck7</t>
  </si>
  <si>
    <t>Company number:</t>
  </si>
  <si>
    <t>Company name:</t>
  </si>
  <si>
    <t>Line of insurance</t>
  </si>
  <si>
    <t>Grand total</t>
  </si>
  <si>
    <t>Edit check</t>
  </si>
  <si>
    <t>Pass/Fail?</t>
  </si>
  <si>
    <t>Info</t>
  </si>
  <si>
    <t>1. Company number must be a valid number.</t>
  </si>
  <si>
    <t>2. All entries in data worksheets must be numerical values or blanks._x000D_
No text or spaces.</t>
  </si>
  <si>
    <t>3. If there are claims closed with payment in a cell, then the corresponding paid losses must be greater than $0.</t>
  </si>
  <si>
    <t>4. If there are claims closed, then the average number of days to close a claim cannot be blank or 0._x000D_
(Residential property – ACV, Residential property – RCV only)</t>
  </si>
  <si>
    <t>5. The number of closed claims cannot exceed the number of reported claims.</t>
  </si>
  <si>
    <t>6. Average time to close cannot exceed the age of the hurricane. (Residential property only)</t>
  </si>
  <si>
    <t>7. If company reports case reserves, then there must be open claims._x000D_
Case reserve = Case-incurred loss minus paid loss</t>
  </si>
  <si>
    <t>8. Estimated ultimate direct incurred loss and Estimated ultimate net incurred loss cannot be blank in the General Info worksheet when reporting claims.</t>
  </si>
  <si>
    <t>9. Estimated ultimate net incurred loss value cannot exceed Estimated ultimate direct incurred loss in the General Info worksheet when reporting claims.</t>
  </si>
  <si>
    <t>10. The grand total amount of direct losses paid in the Summary worksheet should not be substantially greater than the estimated ultimate incurred loss in the General Info worksheet.</t>
  </si>
  <si>
    <t>11. In the Summary worksheet, the grand total amount of paid losses should not be substantially greater than the total amount of case-incurred losses.</t>
  </si>
  <si>
    <t>EditCheck11</t>
  </si>
  <si>
    <t>Company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</si>
</sst>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</font>
    <font>
      <b/>
      <sz val="9"/>
      <color indexed="81"/>
      <name val="Tahoma"/>
      <family val="2"/>
    </font>
    <font>
      <b/>
      <sz val="12"/>
      <color indexed="8"/>
      <name val="Segoe UI"/>
      <family val="2"/>
    </font>
    <font>
      <sz val="12"/>
      <color theme="1"/>
      <name val="Segoe UI"/>
      <family val="2"/>
    </font>
    <font>
      <sz val="12"/>
      <color indexed="8"/>
      <name val="Segoe UI"/>
      <family val="2"/>
    </font>
    <font>
      <b/>
      <sz val="11"/>
      <color indexed="8"/>
      <name val="Segoe UI"/>
      <family val="2"/>
    </font>
    <font>
      <sz val="11"/>
      <color indexed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applyProtection="1"/>
    <xf numFmtId="0" fontId="2" fillId="0" borderId="4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164" fontId="2" fillId="0" borderId="0" xfId="0" applyNumberFormat="1" applyFont="1" applyAlignment="1" applyProtection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 applyProtection="1">
      <alignment vertical="center" wrapText="1"/>
    </xf>
    <xf numFmtId="3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Border="1" applyAlignment="1" applyProtection="1">
      <alignment horizontal="right" vertical="center"/>
    </xf>
    <xf numFmtId="164" fontId="4" fillId="0" borderId="4" xfId="0" applyNumberFormat="1" applyFont="1" applyBorder="1" applyAlignment="1" applyProtection="1">
      <alignment horizontal="right" vertical="center"/>
    </xf>
    <xf numFmtId="3" fontId="4" fillId="0" borderId="4" xfId="0" applyNumberFormat="1" applyFont="1" applyBorder="1" applyAlignment="1" applyProtection="1">
      <alignment horizontal="center" vertical="center" wrapText="1"/>
    </xf>
    <xf numFmtId="0" fontId="0" fillId="0" borderId="0" xfId="0"/>
    <xf numFmtId="3" fontId="6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6" xfId="0" applyNumberFormat="1" applyFont="1" applyBorder="1" applyAlignment="1" applyProtection="1">
      <alignment horizontal="left" vertical="center" wrapText="1"/>
      <protection locked="0"/>
    </xf>
    <xf numFmtId="3" fontId="4" fillId="0" borderId="7" xfId="0" applyNumberFormat="1" applyFont="1" applyBorder="1" applyAlignment="1" applyProtection="1">
      <alignment horizontal="left" vertical="center" wrapText="1"/>
      <protection locked="0"/>
    </xf>
    <xf numFmtId="3" fontId="3" fillId="0" borderId="2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horizontal="left" vertical="center" wrapText="1"/>
    </xf>
    <xf numFmtId="3" fontId="4" fillId="0" borderId="7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3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99"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2060"/>
        </patternFill>
      </fill>
    </dxf>
    <dxf>
      <fill>
        <patternFill>
          <bgColor rgb="FFFF1493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B4513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indexed="53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ont>
        <b/>
        <i val="0"/>
        <color rgb="FFC00000"/>
      </font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 val="0"/>
        <color rgb="FF00B0F0"/>
      </font>
    </dxf>
    <dxf>
      <fill>
        <patternFill>
          <bgColor rgb="FF00B0F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 val="0"/>
        <color rgb="FF00B0F0"/>
      </font>
    </dxf>
    <dxf>
      <fill>
        <patternFill>
          <bgColor rgb="FF00B0F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rgb="FF7030A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ill>
        <patternFill>
          <bgColor rgb="FFFF1493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002060"/>
        </patternFill>
      </fill>
    </dxf>
    <dxf>
      <font>
        <color rgb="FFFFFFFF"/>
      </font>
      <fill>
        <patternFill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ED95-10AA-44A3-9C8A-DF49F526A01D}">
  <sheetPr codeName="Sheet1"/>
  <dimension ref="A1:C420"/>
  <sheetViews>
    <sheetView showGridLines="0" tabSelected="1" zoomScale="85" zoomScaleNormal="85" workbookViewId="0">
      <selection activeCell="B10" sqref="B10"/>
    </sheetView>
  </sheetViews>
  <sheetFormatPr defaultRowHeight="14.4" x14ac:dyDescent="0.3"/>
  <cols>
    <col min="1" max="1" width="42.6640625" customWidth="1"/>
    <col min="2" max="2" width="77.6640625" customWidth="1"/>
  </cols>
  <sheetData>
    <row r="1" spans="1:3" ht="15" customHeight="1" x14ac:dyDescent="0.3">
      <c r="A1" s="3" t="s">
        <v>0</v>
      </c>
      <c r="B1" s="4" t="s">
        <v>0</v>
      </c>
    </row>
    <row r="2" spans="1:3" ht="15" customHeight="1" x14ac:dyDescent="0.3">
      <c r="A2" s="3" t="s">
        <v>1</v>
      </c>
      <c r="B2" s="5">
        <v>43709</v>
      </c>
    </row>
    <row r="3" spans="1:3" ht="15" customHeight="1" x14ac:dyDescent="0.3">
      <c r="A3" s="3" t="s">
        <v>2</v>
      </c>
      <c r="B3" s="6"/>
    </row>
    <row r="4" spans="1:3" ht="15" customHeight="1" x14ac:dyDescent="0.3">
      <c r="A4" s="3" t="s">
        <v>510</v>
      </c>
      <c r="B4" s="6"/>
    </row>
    <row r="5" spans="1:3" ht="15" customHeight="1" x14ac:dyDescent="0.3">
      <c r="A5" s="3" t="s">
        <v>3</v>
      </c>
      <c r="B5" s="4" t="str">
        <f>IF(LEN(COMPANY_NUMBER)&gt;0,VLOOKUP(COMPANY_NUMBER,A16:B418,2,FALSE),"")</f>
        <v/>
      </c>
    </row>
    <row r="6" spans="1:3" ht="15" customHeight="1" x14ac:dyDescent="0.3">
      <c r="A6" s="3" t="s">
        <v>4</v>
      </c>
      <c r="B6" s="6"/>
    </row>
    <row r="7" spans="1:3" ht="15" customHeight="1" x14ac:dyDescent="0.3">
      <c r="A7" s="3" t="s">
        <v>5</v>
      </c>
      <c r="B7" s="6"/>
    </row>
    <row r="8" spans="1:3" ht="15" customHeight="1" x14ac:dyDescent="0.3">
      <c r="A8" s="3" t="s">
        <v>6</v>
      </c>
      <c r="B8" s="6"/>
    </row>
    <row r="9" spans="1:3" ht="15" customHeight="1" x14ac:dyDescent="0.3">
      <c r="A9" s="3" t="s">
        <v>7</v>
      </c>
      <c r="B9" s="6"/>
    </row>
    <row r="10" spans="1:3" ht="15" customHeight="1" x14ac:dyDescent="0.3">
      <c r="A10" s="3" t="s">
        <v>8</v>
      </c>
      <c r="B10" s="6"/>
    </row>
    <row r="11" spans="1:3" ht="15" customHeight="1" x14ac:dyDescent="0.3">
      <c r="A11" s="3" t="s">
        <v>9</v>
      </c>
      <c r="B11" s="6"/>
    </row>
    <row r="12" spans="1:3" ht="15" customHeight="1" x14ac:dyDescent="0.3">
      <c r="A12" s="3" t="s">
        <v>10</v>
      </c>
      <c r="B12" s="7"/>
    </row>
    <row r="13" spans="1:3" ht="15" customHeight="1" x14ac:dyDescent="0.3">
      <c r="A13" s="3" t="s">
        <v>11</v>
      </c>
      <c r="B13" s="7"/>
    </row>
    <row r="15" spans="1:3" hidden="1" x14ac:dyDescent="0.3">
      <c r="A15" s="2" t="str">
        <f>IF(LEN(COMPANY_NUMBER)&gt;0,VLOOKUP(COMPANY_NUMBER,A16:C418,3,FALSE),"")</f>
        <v/>
      </c>
    </row>
    <row r="16" spans="1:3" hidden="1" x14ac:dyDescent="0.3">
      <c r="A16">
        <v>10014</v>
      </c>
      <c r="B16" t="s">
        <v>12</v>
      </c>
      <c r="C16" t="s">
        <v>13</v>
      </c>
    </row>
    <row r="17" spans="1:3" hidden="1" x14ac:dyDescent="0.3">
      <c r="A17">
        <v>10030</v>
      </c>
      <c r="B17" t="s">
        <v>14</v>
      </c>
      <c r="C17" t="s">
        <v>13</v>
      </c>
    </row>
    <row r="18" spans="1:3" hidden="1" x14ac:dyDescent="0.3">
      <c r="A18">
        <v>10043</v>
      </c>
      <c r="B18" t="s">
        <v>15</v>
      </c>
      <c r="C18" t="s">
        <v>13</v>
      </c>
    </row>
    <row r="19" spans="1:3" hidden="1" x14ac:dyDescent="0.3">
      <c r="A19">
        <v>10052</v>
      </c>
      <c r="B19" t="s">
        <v>16</v>
      </c>
      <c r="C19" t="s">
        <v>13</v>
      </c>
    </row>
    <row r="20" spans="1:3" hidden="1" x14ac:dyDescent="0.3">
      <c r="A20">
        <v>10054</v>
      </c>
      <c r="B20" t="s">
        <v>17</v>
      </c>
      <c r="C20" t="s">
        <v>13</v>
      </c>
    </row>
    <row r="21" spans="1:3" hidden="1" x14ac:dyDescent="0.3">
      <c r="A21">
        <v>10111</v>
      </c>
      <c r="B21" t="s">
        <v>18</v>
      </c>
      <c r="C21" t="s">
        <v>13</v>
      </c>
    </row>
    <row r="22" spans="1:3" hidden="1" x14ac:dyDescent="0.3">
      <c r="A22">
        <v>10120</v>
      </c>
      <c r="B22" t="s">
        <v>19</v>
      </c>
      <c r="C22" t="s">
        <v>13</v>
      </c>
    </row>
    <row r="23" spans="1:3" hidden="1" x14ac:dyDescent="0.3">
      <c r="A23">
        <v>10127</v>
      </c>
      <c r="B23" t="s">
        <v>20</v>
      </c>
      <c r="C23" t="s">
        <v>13</v>
      </c>
    </row>
    <row r="24" spans="1:3" hidden="1" x14ac:dyDescent="0.3">
      <c r="A24">
        <v>10157</v>
      </c>
      <c r="B24" t="s">
        <v>21</v>
      </c>
      <c r="C24" t="s">
        <v>13</v>
      </c>
    </row>
    <row r="25" spans="1:3" hidden="1" x14ac:dyDescent="0.3">
      <c r="A25">
        <v>10178</v>
      </c>
      <c r="B25" t="s">
        <v>22</v>
      </c>
      <c r="C25" t="s">
        <v>13</v>
      </c>
    </row>
    <row r="26" spans="1:3" hidden="1" x14ac:dyDescent="0.3">
      <c r="A26">
        <v>10199</v>
      </c>
      <c r="B26" t="s">
        <v>23</v>
      </c>
      <c r="C26" t="s">
        <v>13</v>
      </c>
    </row>
    <row r="27" spans="1:3" hidden="1" x14ac:dyDescent="0.3">
      <c r="A27">
        <v>10205</v>
      </c>
      <c r="B27" t="s">
        <v>24</v>
      </c>
      <c r="C27" t="s">
        <v>13</v>
      </c>
    </row>
    <row r="28" spans="1:3" hidden="1" x14ac:dyDescent="0.3">
      <c r="A28">
        <v>10641</v>
      </c>
      <c r="B28" t="s">
        <v>25</v>
      </c>
      <c r="C28" t="s">
        <v>13</v>
      </c>
    </row>
    <row r="29" spans="1:3" hidden="1" x14ac:dyDescent="0.3">
      <c r="A29">
        <v>10677</v>
      </c>
      <c r="B29" t="s">
        <v>26</v>
      </c>
      <c r="C29" t="s">
        <v>13</v>
      </c>
    </row>
    <row r="30" spans="1:3" hidden="1" x14ac:dyDescent="0.3">
      <c r="A30">
        <v>10730</v>
      </c>
      <c r="B30" t="s">
        <v>27</v>
      </c>
      <c r="C30" t="s">
        <v>13</v>
      </c>
    </row>
    <row r="31" spans="1:3" hidden="1" x14ac:dyDescent="0.3">
      <c r="A31">
        <v>10759</v>
      </c>
      <c r="B31" t="s">
        <v>28</v>
      </c>
      <c r="C31" t="s">
        <v>13</v>
      </c>
    </row>
    <row r="32" spans="1:3" hidden="1" x14ac:dyDescent="0.3">
      <c r="A32">
        <v>10790</v>
      </c>
      <c r="B32" t="s">
        <v>29</v>
      </c>
      <c r="C32" t="s">
        <v>13</v>
      </c>
    </row>
    <row r="33" spans="1:3" hidden="1" x14ac:dyDescent="0.3">
      <c r="A33">
        <v>10804</v>
      </c>
      <c r="B33" t="s">
        <v>30</v>
      </c>
      <c r="C33" t="s">
        <v>13</v>
      </c>
    </row>
    <row r="34" spans="1:3" hidden="1" x14ac:dyDescent="0.3">
      <c r="A34">
        <v>10807</v>
      </c>
      <c r="B34" t="s">
        <v>31</v>
      </c>
      <c r="C34" t="s">
        <v>13</v>
      </c>
    </row>
    <row r="35" spans="1:3" hidden="1" x14ac:dyDescent="0.3">
      <c r="A35">
        <v>10891</v>
      </c>
      <c r="B35" t="s">
        <v>32</v>
      </c>
      <c r="C35" t="s">
        <v>13</v>
      </c>
    </row>
    <row r="36" spans="1:3" hidden="1" x14ac:dyDescent="0.3">
      <c r="A36">
        <v>10914</v>
      </c>
      <c r="B36" t="s">
        <v>33</v>
      </c>
      <c r="C36" t="s">
        <v>13</v>
      </c>
    </row>
    <row r="37" spans="1:3" hidden="1" x14ac:dyDescent="0.3">
      <c r="A37">
        <v>10925</v>
      </c>
      <c r="B37" t="s">
        <v>34</v>
      </c>
      <c r="C37" t="s">
        <v>13</v>
      </c>
    </row>
    <row r="38" spans="1:3" hidden="1" x14ac:dyDescent="0.3">
      <c r="A38">
        <v>10945</v>
      </c>
      <c r="B38" t="s">
        <v>35</v>
      </c>
      <c r="C38" t="s">
        <v>13</v>
      </c>
    </row>
    <row r="39" spans="1:3" hidden="1" x14ac:dyDescent="0.3">
      <c r="A39">
        <v>10969</v>
      </c>
      <c r="B39" t="s">
        <v>36</v>
      </c>
      <c r="C39" t="s">
        <v>13</v>
      </c>
    </row>
    <row r="40" spans="1:3" hidden="1" x14ac:dyDescent="0.3">
      <c r="A40">
        <v>10990</v>
      </c>
      <c r="B40" t="s">
        <v>37</v>
      </c>
      <c r="C40" t="s">
        <v>13</v>
      </c>
    </row>
    <row r="41" spans="1:3" hidden="1" x14ac:dyDescent="0.3">
      <c r="A41">
        <v>10996</v>
      </c>
      <c r="B41" t="s">
        <v>38</v>
      </c>
      <c r="C41" t="s">
        <v>13</v>
      </c>
    </row>
    <row r="42" spans="1:3" hidden="1" x14ac:dyDescent="0.3">
      <c r="A42">
        <v>11000</v>
      </c>
      <c r="B42" t="s">
        <v>39</v>
      </c>
      <c r="C42" t="s">
        <v>13</v>
      </c>
    </row>
    <row r="43" spans="1:3" hidden="1" x14ac:dyDescent="0.3">
      <c r="A43">
        <v>11008</v>
      </c>
      <c r="B43" t="s">
        <v>40</v>
      </c>
      <c r="C43" t="s">
        <v>13</v>
      </c>
    </row>
    <row r="44" spans="1:3" hidden="1" x14ac:dyDescent="0.3">
      <c r="A44">
        <v>11041</v>
      </c>
      <c r="B44" t="s">
        <v>41</v>
      </c>
      <c r="C44" t="s">
        <v>13</v>
      </c>
    </row>
    <row r="45" spans="1:3" hidden="1" x14ac:dyDescent="0.3">
      <c r="A45">
        <v>11047</v>
      </c>
      <c r="B45" t="s">
        <v>42</v>
      </c>
      <c r="C45" t="s">
        <v>13</v>
      </c>
    </row>
    <row r="46" spans="1:3" hidden="1" x14ac:dyDescent="0.3">
      <c r="A46">
        <v>11059</v>
      </c>
      <c r="B46" t="s">
        <v>43</v>
      </c>
      <c r="C46" t="s">
        <v>13</v>
      </c>
    </row>
    <row r="47" spans="1:3" hidden="1" x14ac:dyDescent="0.3">
      <c r="A47">
        <v>11070</v>
      </c>
      <c r="B47" t="s">
        <v>44</v>
      </c>
      <c r="C47" t="s">
        <v>13</v>
      </c>
    </row>
    <row r="48" spans="1:3" hidden="1" x14ac:dyDescent="0.3">
      <c r="A48">
        <v>11090</v>
      </c>
      <c r="B48" t="s">
        <v>45</v>
      </c>
      <c r="C48" t="s">
        <v>13</v>
      </c>
    </row>
    <row r="49" spans="1:3" hidden="1" x14ac:dyDescent="0.3">
      <c r="A49">
        <v>11126</v>
      </c>
      <c r="B49" t="s">
        <v>46</v>
      </c>
      <c r="C49" t="s">
        <v>13</v>
      </c>
    </row>
    <row r="50" spans="1:3" hidden="1" x14ac:dyDescent="0.3">
      <c r="A50">
        <v>11150</v>
      </c>
      <c r="B50" t="s">
        <v>47</v>
      </c>
      <c r="C50" t="s">
        <v>13</v>
      </c>
    </row>
    <row r="51" spans="1:3" hidden="1" x14ac:dyDescent="0.3">
      <c r="A51">
        <v>11185</v>
      </c>
      <c r="B51" t="s">
        <v>48</v>
      </c>
      <c r="C51" t="s">
        <v>13</v>
      </c>
    </row>
    <row r="52" spans="1:3" hidden="1" x14ac:dyDescent="0.3">
      <c r="A52">
        <v>11198</v>
      </c>
      <c r="B52" t="s">
        <v>49</v>
      </c>
      <c r="C52" t="s">
        <v>13</v>
      </c>
    </row>
    <row r="53" spans="1:3" hidden="1" x14ac:dyDescent="0.3">
      <c r="A53">
        <v>11215</v>
      </c>
      <c r="B53" t="s">
        <v>50</v>
      </c>
      <c r="C53" t="s">
        <v>13</v>
      </c>
    </row>
    <row r="54" spans="1:3" hidden="1" x14ac:dyDescent="0.3">
      <c r="A54">
        <v>11231</v>
      </c>
      <c r="B54" t="s">
        <v>51</v>
      </c>
      <c r="C54" t="s">
        <v>13</v>
      </c>
    </row>
    <row r="55" spans="1:3" hidden="1" x14ac:dyDescent="0.3">
      <c r="A55">
        <v>11371</v>
      </c>
      <c r="B55" t="s">
        <v>52</v>
      </c>
      <c r="C55" t="s">
        <v>13</v>
      </c>
    </row>
    <row r="56" spans="1:3" hidden="1" x14ac:dyDescent="0.3">
      <c r="A56">
        <v>11445</v>
      </c>
      <c r="B56" t="s">
        <v>53</v>
      </c>
      <c r="C56" t="s">
        <v>13</v>
      </c>
    </row>
    <row r="57" spans="1:3" hidden="1" x14ac:dyDescent="0.3">
      <c r="A57">
        <v>11496</v>
      </c>
      <c r="B57" t="s">
        <v>54</v>
      </c>
      <c r="C57" t="s">
        <v>13</v>
      </c>
    </row>
    <row r="58" spans="1:3" hidden="1" x14ac:dyDescent="0.3">
      <c r="A58">
        <v>11521</v>
      </c>
      <c r="B58" t="s">
        <v>55</v>
      </c>
      <c r="C58" t="s">
        <v>13</v>
      </c>
    </row>
    <row r="59" spans="1:3" hidden="1" x14ac:dyDescent="0.3">
      <c r="A59">
        <v>11523</v>
      </c>
      <c r="B59" t="s">
        <v>56</v>
      </c>
      <c r="C59" t="s">
        <v>13</v>
      </c>
    </row>
    <row r="60" spans="1:3" hidden="1" x14ac:dyDescent="0.3">
      <c r="A60">
        <v>11543</v>
      </c>
      <c r="B60" t="s">
        <v>57</v>
      </c>
      <c r="C60" t="s">
        <v>13</v>
      </c>
    </row>
    <row r="61" spans="1:3" hidden="1" x14ac:dyDescent="0.3">
      <c r="A61">
        <v>11578</v>
      </c>
      <c r="B61" t="s">
        <v>58</v>
      </c>
      <c r="C61" t="s">
        <v>13</v>
      </c>
    </row>
    <row r="62" spans="1:3" hidden="1" x14ac:dyDescent="0.3">
      <c r="A62">
        <v>11630</v>
      </c>
      <c r="B62" t="s">
        <v>59</v>
      </c>
      <c r="C62" t="s">
        <v>13</v>
      </c>
    </row>
    <row r="63" spans="1:3" hidden="1" x14ac:dyDescent="0.3">
      <c r="A63">
        <v>11770</v>
      </c>
      <c r="B63" t="s">
        <v>60</v>
      </c>
      <c r="C63" t="s">
        <v>13</v>
      </c>
    </row>
    <row r="64" spans="1:3" hidden="1" x14ac:dyDescent="0.3">
      <c r="A64">
        <v>11851</v>
      </c>
      <c r="B64" t="s">
        <v>61</v>
      </c>
      <c r="C64" t="s">
        <v>13</v>
      </c>
    </row>
    <row r="65" spans="1:3" hidden="1" x14ac:dyDescent="0.3">
      <c r="A65">
        <v>11853</v>
      </c>
      <c r="B65" t="s">
        <v>62</v>
      </c>
      <c r="C65" t="s">
        <v>13</v>
      </c>
    </row>
    <row r="66" spans="1:3" hidden="1" x14ac:dyDescent="0.3">
      <c r="A66">
        <v>11986</v>
      </c>
      <c r="B66" t="s">
        <v>63</v>
      </c>
      <c r="C66" t="s">
        <v>13</v>
      </c>
    </row>
    <row r="67" spans="1:3" hidden="1" x14ac:dyDescent="0.3">
      <c r="A67">
        <v>11991</v>
      </c>
      <c r="B67" t="s">
        <v>64</v>
      </c>
      <c r="C67" t="s">
        <v>13</v>
      </c>
    </row>
    <row r="68" spans="1:3" hidden="1" x14ac:dyDescent="0.3">
      <c r="A68">
        <v>12190</v>
      </c>
      <c r="B68" t="s">
        <v>65</v>
      </c>
      <c r="C68" t="s">
        <v>13</v>
      </c>
    </row>
    <row r="69" spans="1:3" hidden="1" x14ac:dyDescent="0.3">
      <c r="A69">
        <v>12237</v>
      </c>
      <c r="B69" t="s">
        <v>66</v>
      </c>
      <c r="C69" t="s">
        <v>13</v>
      </c>
    </row>
    <row r="70" spans="1:3" hidden="1" x14ac:dyDescent="0.3">
      <c r="A70">
        <v>12262</v>
      </c>
      <c r="B70" t="s">
        <v>67</v>
      </c>
      <c r="C70" t="s">
        <v>13</v>
      </c>
    </row>
    <row r="71" spans="1:3" hidden="1" x14ac:dyDescent="0.3">
      <c r="A71">
        <v>12287</v>
      </c>
      <c r="B71" t="s">
        <v>68</v>
      </c>
      <c r="C71" t="s">
        <v>13</v>
      </c>
    </row>
    <row r="72" spans="1:3" hidden="1" x14ac:dyDescent="0.3">
      <c r="A72">
        <v>12521</v>
      </c>
      <c r="B72" t="s">
        <v>69</v>
      </c>
      <c r="C72" t="s">
        <v>13</v>
      </c>
    </row>
    <row r="73" spans="1:3" hidden="1" x14ac:dyDescent="0.3">
      <c r="A73">
        <v>12536</v>
      </c>
      <c r="B73" t="s">
        <v>70</v>
      </c>
      <c r="C73" t="s">
        <v>13</v>
      </c>
    </row>
    <row r="74" spans="1:3" hidden="1" x14ac:dyDescent="0.3">
      <c r="A74">
        <v>12548</v>
      </c>
      <c r="B74" t="s">
        <v>71</v>
      </c>
      <c r="C74" t="s">
        <v>13</v>
      </c>
    </row>
    <row r="75" spans="1:3" hidden="1" x14ac:dyDescent="0.3">
      <c r="A75">
        <v>12573</v>
      </c>
      <c r="B75" t="s">
        <v>72</v>
      </c>
      <c r="C75" t="s">
        <v>13</v>
      </c>
    </row>
    <row r="76" spans="1:3" hidden="1" x14ac:dyDescent="0.3">
      <c r="A76">
        <v>12601</v>
      </c>
      <c r="B76" t="s">
        <v>73</v>
      </c>
      <c r="C76" t="s">
        <v>13</v>
      </c>
    </row>
    <row r="77" spans="1:3" hidden="1" x14ac:dyDescent="0.3">
      <c r="A77">
        <v>12645</v>
      </c>
      <c r="B77" t="s">
        <v>74</v>
      </c>
      <c r="C77" t="s">
        <v>13</v>
      </c>
    </row>
    <row r="78" spans="1:3" hidden="1" x14ac:dyDescent="0.3">
      <c r="A78">
        <v>12831</v>
      </c>
      <c r="B78" t="s">
        <v>75</v>
      </c>
      <c r="C78" t="s">
        <v>13</v>
      </c>
    </row>
    <row r="79" spans="1:3" hidden="1" x14ac:dyDescent="0.3">
      <c r="A79">
        <v>12873</v>
      </c>
      <c r="B79" t="s">
        <v>76</v>
      </c>
      <c r="C79" t="s">
        <v>13</v>
      </c>
    </row>
    <row r="80" spans="1:3" hidden="1" x14ac:dyDescent="0.3">
      <c r="A80">
        <v>12877</v>
      </c>
      <c r="B80" t="s">
        <v>77</v>
      </c>
      <c r="C80" t="s">
        <v>13</v>
      </c>
    </row>
    <row r="81" spans="1:3" hidden="1" x14ac:dyDescent="0.3">
      <c r="A81">
        <v>12898</v>
      </c>
      <c r="B81" t="s">
        <v>78</v>
      </c>
      <c r="C81" t="s">
        <v>13</v>
      </c>
    </row>
    <row r="82" spans="1:3" hidden="1" x14ac:dyDescent="0.3">
      <c r="A82">
        <v>13004</v>
      </c>
      <c r="B82" t="s">
        <v>79</v>
      </c>
      <c r="C82" t="s">
        <v>13</v>
      </c>
    </row>
    <row r="83" spans="1:3" hidden="1" x14ac:dyDescent="0.3">
      <c r="A83">
        <v>13021</v>
      </c>
      <c r="B83" t="s">
        <v>80</v>
      </c>
      <c r="C83" t="s">
        <v>13</v>
      </c>
    </row>
    <row r="84" spans="1:3" hidden="1" x14ac:dyDescent="0.3">
      <c r="A84">
        <v>13056</v>
      </c>
      <c r="B84" t="s">
        <v>81</v>
      </c>
      <c r="C84" t="s">
        <v>13</v>
      </c>
    </row>
    <row r="85" spans="1:3" hidden="1" x14ac:dyDescent="0.3">
      <c r="A85">
        <v>13207</v>
      </c>
      <c r="B85" t="s">
        <v>82</v>
      </c>
      <c r="C85" t="s">
        <v>13</v>
      </c>
    </row>
    <row r="86" spans="1:3" hidden="1" x14ac:dyDescent="0.3">
      <c r="A86">
        <v>13528</v>
      </c>
      <c r="B86" t="s">
        <v>83</v>
      </c>
      <c r="C86" t="s">
        <v>13</v>
      </c>
    </row>
    <row r="87" spans="1:3" hidden="1" x14ac:dyDescent="0.3">
      <c r="A87">
        <v>13625</v>
      </c>
      <c r="B87" t="s">
        <v>84</v>
      </c>
      <c r="C87" t="s">
        <v>13</v>
      </c>
    </row>
    <row r="88" spans="1:3" hidden="1" x14ac:dyDescent="0.3">
      <c r="A88">
        <v>13688</v>
      </c>
      <c r="B88" t="s">
        <v>85</v>
      </c>
      <c r="C88" t="s">
        <v>13</v>
      </c>
    </row>
    <row r="89" spans="1:3" hidden="1" x14ac:dyDescent="0.3">
      <c r="A89">
        <v>13703</v>
      </c>
      <c r="B89" t="s">
        <v>86</v>
      </c>
      <c r="C89" t="s">
        <v>13</v>
      </c>
    </row>
    <row r="90" spans="1:3" hidden="1" x14ac:dyDescent="0.3">
      <c r="A90">
        <v>13781</v>
      </c>
      <c r="B90" t="s">
        <v>87</v>
      </c>
      <c r="C90" t="s">
        <v>13</v>
      </c>
    </row>
    <row r="91" spans="1:3" hidden="1" x14ac:dyDescent="0.3">
      <c r="A91">
        <v>13820</v>
      </c>
      <c r="B91" t="s">
        <v>88</v>
      </c>
      <c r="C91" t="s">
        <v>13</v>
      </c>
    </row>
    <row r="92" spans="1:3" hidden="1" x14ac:dyDescent="0.3">
      <c r="A92">
        <v>13897</v>
      </c>
      <c r="B92" t="s">
        <v>89</v>
      </c>
      <c r="C92" t="s">
        <v>13</v>
      </c>
    </row>
    <row r="93" spans="1:3" hidden="1" x14ac:dyDescent="0.3">
      <c r="A93">
        <v>13935</v>
      </c>
      <c r="B93" t="s">
        <v>90</v>
      </c>
      <c r="C93" t="s">
        <v>13</v>
      </c>
    </row>
    <row r="94" spans="1:3" hidden="1" x14ac:dyDescent="0.3">
      <c r="A94">
        <v>13938</v>
      </c>
      <c r="B94" t="s">
        <v>91</v>
      </c>
      <c r="C94" t="s">
        <v>13</v>
      </c>
    </row>
    <row r="95" spans="1:3" hidden="1" x14ac:dyDescent="0.3">
      <c r="A95">
        <v>14137</v>
      </c>
      <c r="B95" t="s">
        <v>92</v>
      </c>
      <c r="C95" t="s">
        <v>13</v>
      </c>
    </row>
    <row r="96" spans="1:3" hidden="1" x14ac:dyDescent="0.3">
      <c r="A96">
        <v>14138</v>
      </c>
      <c r="B96" t="s">
        <v>93</v>
      </c>
      <c r="C96" t="s">
        <v>13</v>
      </c>
    </row>
    <row r="97" spans="1:3" hidden="1" x14ac:dyDescent="0.3">
      <c r="A97">
        <v>14139</v>
      </c>
      <c r="B97" t="s">
        <v>94</v>
      </c>
      <c r="C97" t="s">
        <v>13</v>
      </c>
    </row>
    <row r="98" spans="1:3" hidden="1" x14ac:dyDescent="0.3">
      <c r="A98">
        <v>14254</v>
      </c>
      <c r="B98" t="s">
        <v>95</v>
      </c>
      <c r="C98" t="s">
        <v>13</v>
      </c>
    </row>
    <row r="99" spans="1:3" hidden="1" x14ac:dyDescent="0.3">
      <c r="A99">
        <v>14354</v>
      </c>
      <c r="B99" t="s">
        <v>96</v>
      </c>
      <c r="C99" t="s">
        <v>13</v>
      </c>
    </row>
    <row r="100" spans="1:3" hidden="1" x14ac:dyDescent="0.3">
      <c r="A100">
        <v>14559</v>
      </c>
      <c r="B100" t="s">
        <v>97</v>
      </c>
      <c r="C100" t="s">
        <v>13</v>
      </c>
    </row>
    <row r="101" spans="1:3" hidden="1" x14ac:dyDescent="0.3">
      <c r="A101">
        <v>14568</v>
      </c>
      <c r="B101" t="s">
        <v>98</v>
      </c>
      <c r="C101" t="s">
        <v>13</v>
      </c>
    </row>
    <row r="102" spans="1:3" hidden="1" x14ac:dyDescent="0.3">
      <c r="A102">
        <v>14930</v>
      </c>
      <c r="B102" t="s">
        <v>99</v>
      </c>
      <c r="C102" t="s">
        <v>13</v>
      </c>
    </row>
    <row r="103" spans="1:3" hidden="1" x14ac:dyDescent="0.3">
      <c r="A103">
        <v>14974</v>
      </c>
      <c r="B103" t="s">
        <v>100</v>
      </c>
      <c r="C103" t="s">
        <v>13</v>
      </c>
    </row>
    <row r="104" spans="1:3" hidden="1" x14ac:dyDescent="0.3">
      <c r="A104">
        <v>15032</v>
      </c>
      <c r="B104" t="s">
        <v>101</v>
      </c>
      <c r="C104" t="s">
        <v>13</v>
      </c>
    </row>
    <row r="105" spans="1:3" hidden="1" x14ac:dyDescent="0.3">
      <c r="A105">
        <v>15130</v>
      </c>
      <c r="B105" t="s">
        <v>102</v>
      </c>
      <c r="C105" t="s">
        <v>13</v>
      </c>
    </row>
    <row r="106" spans="1:3" hidden="1" x14ac:dyDescent="0.3">
      <c r="A106">
        <v>15449</v>
      </c>
      <c r="B106" t="s">
        <v>103</v>
      </c>
      <c r="C106" t="s">
        <v>13</v>
      </c>
    </row>
    <row r="107" spans="1:3" hidden="1" x14ac:dyDescent="0.3">
      <c r="A107">
        <v>15474</v>
      </c>
      <c r="B107" t="s">
        <v>104</v>
      </c>
      <c r="C107" t="s">
        <v>13</v>
      </c>
    </row>
    <row r="108" spans="1:3" hidden="1" x14ac:dyDescent="0.3">
      <c r="A108">
        <v>15545</v>
      </c>
      <c r="B108" t="s">
        <v>105</v>
      </c>
      <c r="C108" t="s">
        <v>13</v>
      </c>
    </row>
    <row r="109" spans="1:3" hidden="1" x14ac:dyDescent="0.3">
      <c r="A109">
        <v>15816</v>
      </c>
      <c r="B109" t="s">
        <v>106</v>
      </c>
      <c r="C109" t="s">
        <v>13</v>
      </c>
    </row>
    <row r="110" spans="1:3" hidden="1" x14ac:dyDescent="0.3">
      <c r="A110">
        <v>16535</v>
      </c>
      <c r="B110" t="s">
        <v>107</v>
      </c>
      <c r="C110" t="s">
        <v>13</v>
      </c>
    </row>
    <row r="111" spans="1:3" hidden="1" x14ac:dyDescent="0.3">
      <c r="A111">
        <v>16608</v>
      </c>
      <c r="B111" t="s">
        <v>108</v>
      </c>
      <c r="C111" t="s">
        <v>13</v>
      </c>
    </row>
    <row r="112" spans="1:3" hidden="1" x14ac:dyDescent="0.3">
      <c r="A112">
        <v>16624</v>
      </c>
      <c r="B112" t="s">
        <v>109</v>
      </c>
      <c r="C112" t="s">
        <v>13</v>
      </c>
    </row>
    <row r="113" spans="1:3" hidden="1" x14ac:dyDescent="0.3">
      <c r="A113">
        <v>16691</v>
      </c>
      <c r="B113" t="s">
        <v>110</v>
      </c>
      <c r="C113" t="s">
        <v>13</v>
      </c>
    </row>
    <row r="114" spans="1:3" hidden="1" x14ac:dyDescent="0.3">
      <c r="A114">
        <v>17230</v>
      </c>
      <c r="B114" t="s">
        <v>111</v>
      </c>
      <c r="C114" t="s">
        <v>13</v>
      </c>
    </row>
    <row r="115" spans="1:3" hidden="1" x14ac:dyDescent="0.3">
      <c r="A115">
        <v>18058</v>
      </c>
      <c r="B115" t="s">
        <v>112</v>
      </c>
      <c r="C115" t="s">
        <v>13</v>
      </c>
    </row>
    <row r="116" spans="1:3" hidden="1" x14ac:dyDescent="0.3">
      <c r="A116">
        <v>18279</v>
      </c>
      <c r="B116" t="s">
        <v>113</v>
      </c>
      <c r="C116" t="s">
        <v>13</v>
      </c>
    </row>
    <row r="117" spans="1:3" hidden="1" x14ac:dyDescent="0.3">
      <c r="A117">
        <v>18430</v>
      </c>
      <c r="B117" t="s">
        <v>114</v>
      </c>
      <c r="C117" t="s">
        <v>13</v>
      </c>
    </row>
    <row r="118" spans="1:3" hidden="1" x14ac:dyDescent="0.3">
      <c r="A118">
        <v>18600</v>
      </c>
      <c r="B118" t="s">
        <v>115</v>
      </c>
      <c r="C118" t="s">
        <v>13</v>
      </c>
    </row>
    <row r="119" spans="1:3" hidden="1" x14ac:dyDescent="0.3">
      <c r="A119">
        <v>18767</v>
      </c>
      <c r="B119" t="s">
        <v>116</v>
      </c>
      <c r="C119" t="s">
        <v>13</v>
      </c>
    </row>
    <row r="120" spans="1:3" hidden="1" x14ac:dyDescent="0.3">
      <c r="A120">
        <v>18961</v>
      </c>
      <c r="B120" t="s">
        <v>117</v>
      </c>
      <c r="C120" t="s">
        <v>13</v>
      </c>
    </row>
    <row r="121" spans="1:3" hidden="1" x14ac:dyDescent="0.3">
      <c r="A121">
        <v>19046</v>
      </c>
      <c r="B121" t="s">
        <v>118</v>
      </c>
      <c r="C121" t="s">
        <v>13</v>
      </c>
    </row>
    <row r="122" spans="1:3" hidden="1" x14ac:dyDescent="0.3">
      <c r="A122">
        <v>19062</v>
      </c>
      <c r="B122" t="s">
        <v>119</v>
      </c>
      <c r="C122" t="s">
        <v>13</v>
      </c>
    </row>
    <row r="123" spans="1:3" hidden="1" x14ac:dyDescent="0.3">
      <c r="A123">
        <v>19070</v>
      </c>
      <c r="B123" t="s">
        <v>120</v>
      </c>
      <c r="C123" t="s">
        <v>13</v>
      </c>
    </row>
    <row r="124" spans="1:3" hidden="1" x14ac:dyDescent="0.3">
      <c r="A124">
        <v>19100</v>
      </c>
      <c r="B124" t="s">
        <v>121</v>
      </c>
      <c r="C124" t="s">
        <v>13</v>
      </c>
    </row>
    <row r="125" spans="1:3" hidden="1" x14ac:dyDescent="0.3">
      <c r="A125">
        <v>19208</v>
      </c>
      <c r="B125" t="s">
        <v>122</v>
      </c>
      <c r="C125" t="s">
        <v>13</v>
      </c>
    </row>
    <row r="126" spans="1:3" hidden="1" x14ac:dyDescent="0.3">
      <c r="A126">
        <v>19216</v>
      </c>
      <c r="B126" t="s">
        <v>123</v>
      </c>
      <c r="C126" t="s">
        <v>13</v>
      </c>
    </row>
    <row r="127" spans="1:3" hidden="1" x14ac:dyDescent="0.3">
      <c r="A127">
        <v>19232</v>
      </c>
      <c r="B127" t="s">
        <v>124</v>
      </c>
      <c r="C127" t="s">
        <v>13</v>
      </c>
    </row>
    <row r="128" spans="1:3" hidden="1" x14ac:dyDescent="0.3">
      <c r="A128">
        <v>19240</v>
      </c>
      <c r="B128" t="s">
        <v>125</v>
      </c>
      <c r="C128" t="s">
        <v>13</v>
      </c>
    </row>
    <row r="129" spans="1:3" hidden="1" x14ac:dyDescent="0.3">
      <c r="A129">
        <v>19380</v>
      </c>
      <c r="B129" t="s">
        <v>126</v>
      </c>
      <c r="C129" t="s">
        <v>13</v>
      </c>
    </row>
    <row r="130" spans="1:3" hidden="1" x14ac:dyDescent="0.3">
      <c r="A130">
        <v>19402</v>
      </c>
      <c r="B130" t="s">
        <v>127</v>
      </c>
      <c r="C130" t="s">
        <v>13</v>
      </c>
    </row>
    <row r="131" spans="1:3" hidden="1" x14ac:dyDescent="0.3">
      <c r="A131">
        <v>19429</v>
      </c>
      <c r="B131" t="s">
        <v>128</v>
      </c>
      <c r="C131" t="s">
        <v>13</v>
      </c>
    </row>
    <row r="132" spans="1:3" hidden="1" x14ac:dyDescent="0.3">
      <c r="A132">
        <v>19445</v>
      </c>
      <c r="B132" t="s">
        <v>129</v>
      </c>
      <c r="C132" t="s">
        <v>13</v>
      </c>
    </row>
    <row r="133" spans="1:3" hidden="1" x14ac:dyDescent="0.3">
      <c r="A133">
        <v>19470</v>
      </c>
      <c r="B133" t="s">
        <v>130</v>
      </c>
      <c r="C133" t="s">
        <v>13</v>
      </c>
    </row>
    <row r="134" spans="1:3" hidden="1" x14ac:dyDescent="0.3">
      <c r="A134">
        <v>19544</v>
      </c>
      <c r="B134" t="s">
        <v>131</v>
      </c>
      <c r="C134" t="s">
        <v>13</v>
      </c>
    </row>
    <row r="135" spans="1:3" hidden="1" x14ac:dyDescent="0.3">
      <c r="A135">
        <v>19615</v>
      </c>
      <c r="B135" t="s">
        <v>132</v>
      </c>
      <c r="C135" t="s">
        <v>13</v>
      </c>
    </row>
    <row r="136" spans="1:3" hidden="1" x14ac:dyDescent="0.3">
      <c r="A136">
        <v>19631</v>
      </c>
      <c r="B136" t="s">
        <v>133</v>
      </c>
      <c r="C136" t="s">
        <v>13</v>
      </c>
    </row>
    <row r="137" spans="1:3" hidden="1" x14ac:dyDescent="0.3">
      <c r="A137">
        <v>19682</v>
      </c>
      <c r="B137" t="s">
        <v>134</v>
      </c>
      <c r="C137" t="s">
        <v>13</v>
      </c>
    </row>
    <row r="138" spans="1:3" hidden="1" x14ac:dyDescent="0.3">
      <c r="A138">
        <v>19704</v>
      </c>
      <c r="B138" t="s">
        <v>135</v>
      </c>
      <c r="C138" t="s">
        <v>13</v>
      </c>
    </row>
    <row r="139" spans="1:3" hidden="1" x14ac:dyDescent="0.3">
      <c r="A139">
        <v>19720</v>
      </c>
      <c r="B139" t="s">
        <v>136</v>
      </c>
      <c r="C139" t="s">
        <v>13</v>
      </c>
    </row>
    <row r="140" spans="1:3" hidden="1" x14ac:dyDescent="0.3">
      <c r="A140">
        <v>19801</v>
      </c>
      <c r="B140" t="s">
        <v>137</v>
      </c>
      <c r="C140" t="s">
        <v>13</v>
      </c>
    </row>
    <row r="141" spans="1:3" hidden="1" x14ac:dyDescent="0.3">
      <c r="A141">
        <v>19887</v>
      </c>
      <c r="B141" t="s">
        <v>138</v>
      </c>
      <c r="C141" t="s">
        <v>13</v>
      </c>
    </row>
    <row r="142" spans="1:3" hidden="1" x14ac:dyDescent="0.3">
      <c r="A142">
        <v>19917</v>
      </c>
      <c r="B142" t="s">
        <v>139</v>
      </c>
      <c r="C142" t="s">
        <v>13</v>
      </c>
    </row>
    <row r="143" spans="1:3" hidden="1" x14ac:dyDescent="0.3">
      <c r="A143">
        <v>19976</v>
      </c>
      <c r="B143" t="s">
        <v>140</v>
      </c>
      <c r="C143" t="s">
        <v>13</v>
      </c>
    </row>
    <row r="144" spans="1:3" hidden="1" x14ac:dyDescent="0.3">
      <c r="A144">
        <v>20052</v>
      </c>
      <c r="B144" t="s">
        <v>141</v>
      </c>
      <c r="C144" t="s">
        <v>13</v>
      </c>
    </row>
    <row r="145" spans="1:3" hidden="1" x14ac:dyDescent="0.3">
      <c r="A145">
        <v>20095</v>
      </c>
      <c r="B145" t="s">
        <v>142</v>
      </c>
      <c r="C145" t="s">
        <v>13</v>
      </c>
    </row>
    <row r="146" spans="1:3" hidden="1" x14ac:dyDescent="0.3">
      <c r="A146">
        <v>20230</v>
      </c>
      <c r="B146" t="s">
        <v>143</v>
      </c>
      <c r="C146" t="s">
        <v>13</v>
      </c>
    </row>
    <row r="147" spans="1:3" hidden="1" x14ac:dyDescent="0.3">
      <c r="A147">
        <v>20281</v>
      </c>
      <c r="B147" t="s">
        <v>144</v>
      </c>
      <c r="C147" t="s">
        <v>13</v>
      </c>
    </row>
    <row r="148" spans="1:3" hidden="1" x14ac:dyDescent="0.3">
      <c r="A148">
        <v>20303</v>
      </c>
      <c r="B148" t="s">
        <v>145</v>
      </c>
      <c r="C148" t="s">
        <v>13</v>
      </c>
    </row>
    <row r="149" spans="1:3" hidden="1" x14ac:dyDescent="0.3">
      <c r="A149">
        <v>20320</v>
      </c>
      <c r="B149" t="s">
        <v>146</v>
      </c>
      <c r="C149" t="s">
        <v>13</v>
      </c>
    </row>
    <row r="150" spans="1:3" hidden="1" x14ac:dyDescent="0.3">
      <c r="A150">
        <v>20338</v>
      </c>
      <c r="B150" t="s">
        <v>147</v>
      </c>
      <c r="C150" t="s">
        <v>13</v>
      </c>
    </row>
    <row r="151" spans="1:3" hidden="1" x14ac:dyDescent="0.3">
      <c r="A151">
        <v>20362</v>
      </c>
      <c r="B151" t="s">
        <v>148</v>
      </c>
      <c r="C151" t="s">
        <v>13</v>
      </c>
    </row>
    <row r="152" spans="1:3" hidden="1" x14ac:dyDescent="0.3">
      <c r="A152">
        <v>20427</v>
      </c>
      <c r="B152" t="s">
        <v>149</v>
      </c>
      <c r="C152" t="s">
        <v>13</v>
      </c>
    </row>
    <row r="153" spans="1:3" hidden="1" x14ac:dyDescent="0.3">
      <c r="A153">
        <v>20443</v>
      </c>
      <c r="B153" t="s">
        <v>150</v>
      </c>
      <c r="C153" t="s">
        <v>13</v>
      </c>
    </row>
    <row r="154" spans="1:3" hidden="1" x14ac:dyDescent="0.3">
      <c r="A154">
        <v>20478</v>
      </c>
      <c r="B154" t="s">
        <v>151</v>
      </c>
      <c r="C154" t="s">
        <v>13</v>
      </c>
    </row>
    <row r="155" spans="1:3" hidden="1" x14ac:dyDescent="0.3">
      <c r="A155">
        <v>20494</v>
      </c>
      <c r="B155" t="s">
        <v>152</v>
      </c>
      <c r="C155" t="s">
        <v>13</v>
      </c>
    </row>
    <row r="156" spans="1:3" hidden="1" x14ac:dyDescent="0.3">
      <c r="A156">
        <v>20508</v>
      </c>
      <c r="B156" t="s">
        <v>153</v>
      </c>
      <c r="C156" t="s">
        <v>13</v>
      </c>
    </row>
    <row r="157" spans="1:3" hidden="1" x14ac:dyDescent="0.3">
      <c r="A157">
        <v>20699</v>
      </c>
      <c r="B157" t="s">
        <v>154</v>
      </c>
      <c r="C157" t="s">
        <v>13</v>
      </c>
    </row>
    <row r="158" spans="1:3" hidden="1" x14ac:dyDescent="0.3">
      <c r="A158">
        <v>21113</v>
      </c>
      <c r="B158" t="s">
        <v>155</v>
      </c>
      <c r="C158" t="s">
        <v>13</v>
      </c>
    </row>
    <row r="159" spans="1:3" hidden="1" x14ac:dyDescent="0.3">
      <c r="A159">
        <v>21180</v>
      </c>
      <c r="B159" t="s">
        <v>156</v>
      </c>
      <c r="C159" t="s">
        <v>13</v>
      </c>
    </row>
    <row r="160" spans="1:3" hidden="1" x14ac:dyDescent="0.3">
      <c r="A160">
        <v>21253</v>
      </c>
      <c r="B160" t="s">
        <v>157</v>
      </c>
      <c r="C160" t="s">
        <v>13</v>
      </c>
    </row>
    <row r="161" spans="1:3" hidden="1" x14ac:dyDescent="0.3">
      <c r="A161">
        <v>21415</v>
      </c>
      <c r="B161" t="s">
        <v>158</v>
      </c>
      <c r="C161" t="s">
        <v>13</v>
      </c>
    </row>
    <row r="162" spans="1:3" hidden="1" x14ac:dyDescent="0.3">
      <c r="A162">
        <v>21458</v>
      </c>
      <c r="B162" t="s">
        <v>159</v>
      </c>
      <c r="C162" t="s">
        <v>13</v>
      </c>
    </row>
    <row r="163" spans="1:3" hidden="1" x14ac:dyDescent="0.3">
      <c r="A163">
        <v>21482</v>
      </c>
      <c r="B163" t="s">
        <v>160</v>
      </c>
      <c r="C163" t="s">
        <v>13</v>
      </c>
    </row>
    <row r="164" spans="1:3" hidden="1" x14ac:dyDescent="0.3">
      <c r="A164">
        <v>21652</v>
      </c>
      <c r="B164" t="s">
        <v>161</v>
      </c>
      <c r="C164" t="s">
        <v>13</v>
      </c>
    </row>
    <row r="165" spans="1:3" hidden="1" x14ac:dyDescent="0.3">
      <c r="A165">
        <v>21660</v>
      </c>
      <c r="B165" t="s">
        <v>162</v>
      </c>
      <c r="C165" t="s">
        <v>13</v>
      </c>
    </row>
    <row r="166" spans="1:3" hidden="1" x14ac:dyDescent="0.3">
      <c r="A166">
        <v>21687</v>
      </c>
      <c r="B166" t="s">
        <v>163</v>
      </c>
      <c r="C166" t="s">
        <v>13</v>
      </c>
    </row>
    <row r="167" spans="1:3" hidden="1" x14ac:dyDescent="0.3">
      <c r="A167">
        <v>21695</v>
      </c>
      <c r="B167" t="s">
        <v>164</v>
      </c>
      <c r="C167" t="s">
        <v>13</v>
      </c>
    </row>
    <row r="168" spans="1:3" hidden="1" x14ac:dyDescent="0.3">
      <c r="A168">
        <v>21709</v>
      </c>
      <c r="B168" t="s">
        <v>165</v>
      </c>
      <c r="C168" t="s">
        <v>13</v>
      </c>
    </row>
    <row r="169" spans="1:3" hidden="1" x14ac:dyDescent="0.3">
      <c r="A169">
        <v>21733</v>
      </c>
      <c r="B169" t="s">
        <v>166</v>
      </c>
      <c r="C169" t="s">
        <v>13</v>
      </c>
    </row>
    <row r="170" spans="1:3" hidden="1" x14ac:dyDescent="0.3">
      <c r="A170">
        <v>21857</v>
      </c>
      <c r="B170" t="s">
        <v>167</v>
      </c>
      <c r="C170" t="s">
        <v>13</v>
      </c>
    </row>
    <row r="171" spans="1:3" hidden="1" x14ac:dyDescent="0.3">
      <c r="A171">
        <v>21873</v>
      </c>
      <c r="B171" t="s">
        <v>168</v>
      </c>
      <c r="C171" t="s">
        <v>13</v>
      </c>
    </row>
    <row r="172" spans="1:3" hidden="1" x14ac:dyDescent="0.3">
      <c r="A172">
        <v>21881</v>
      </c>
      <c r="B172" t="s">
        <v>169</v>
      </c>
      <c r="C172" t="s">
        <v>13</v>
      </c>
    </row>
    <row r="173" spans="1:3" hidden="1" x14ac:dyDescent="0.3">
      <c r="A173">
        <v>22012</v>
      </c>
      <c r="B173" t="s">
        <v>170</v>
      </c>
      <c r="C173" t="s">
        <v>13</v>
      </c>
    </row>
    <row r="174" spans="1:3" hidden="1" x14ac:dyDescent="0.3">
      <c r="A174">
        <v>22055</v>
      </c>
      <c r="B174" t="s">
        <v>171</v>
      </c>
      <c r="C174" t="s">
        <v>13</v>
      </c>
    </row>
    <row r="175" spans="1:3" hidden="1" x14ac:dyDescent="0.3">
      <c r="A175">
        <v>22063</v>
      </c>
      <c r="B175" t="s">
        <v>172</v>
      </c>
      <c r="C175" t="s">
        <v>13</v>
      </c>
    </row>
    <row r="176" spans="1:3" hidden="1" x14ac:dyDescent="0.3">
      <c r="A176">
        <v>22136</v>
      </c>
      <c r="B176" t="s">
        <v>173</v>
      </c>
      <c r="C176" t="s">
        <v>13</v>
      </c>
    </row>
    <row r="177" spans="1:3" hidden="1" x14ac:dyDescent="0.3">
      <c r="A177">
        <v>22276</v>
      </c>
      <c r="B177" t="s">
        <v>174</v>
      </c>
      <c r="C177" t="s">
        <v>13</v>
      </c>
    </row>
    <row r="178" spans="1:3" hidden="1" x14ac:dyDescent="0.3">
      <c r="A178">
        <v>22292</v>
      </c>
      <c r="B178" t="s">
        <v>175</v>
      </c>
      <c r="C178" t="s">
        <v>13</v>
      </c>
    </row>
    <row r="179" spans="1:3" hidden="1" x14ac:dyDescent="0.3">
      <c r="A179">
        <v>22306</v>
      </c>
      <c r="B179" t="s">
        <v>176</v>
      </c>
      <c r="C179" t="s">
        <v>13</v>
      </c>
    </row>
    <row r="180" spans="1:3" hidden="1" x14ac:dyDescent="0.3">
      <c r="A180">
        <v>22314</v>
      </c>
      <c r="B180" t="s">
        <v>177</v>
      </c>
      <c r="C180" t="s">
        <v>13</v>
      </c>
    </row>
    <row r="181" spans="1:3" hidden="1" x14ac:dyDescent="0.3">
      <c r="A181">
        <v>22390</v>
      </c>
      <c r="B181" t="s">
        <v>178</v>
      </c>
      <c r="C181" t="s">
        <v>13</v>
      </c>
    </row>
    <row r="182" spans="1:3" hidden="1" x14ac:dyDescent="0.3">
      <c r="A182">
        <v>22551</v>
      </c>
      <c r="B182" t="s">
        <v>179</v>
      </c>
      <c r="C182" t="s">
        <v>13</v>
      </c>
    </row>
    <row r="183" spans="1:3" hidden="1" x14ac:dyDescent="0.3">
      <c r="A183">
        <v>22578</v>
      </c>
      <c r="B183" t="s">
        <v>180</v>
      </c>
      <c r="C183" t="s">
        <v>13</v>
      </c>
    </row>
    <row r="184" spans="1:3" hidden="1" x14ac:dyDescent="0.3">
      <c r="A184">
        <v>22608</v>
      </c>
      <c r="B184" t="s">
        <v>181</v>
      </c>
      <c r="C184" t="s">
        <v>13</v>
      </c>
    </row>
    <row r="185" spans="1:3" hidden="1" x14ac:dyDescent="0.3">
      <c r="A185">
        <v>22667</v>
      </c>
      <c r="B185" t="s">
        <v>182</v>
      </c>
      <c r="C185" t="s">
        <v>13</v>
      </c>
    </row>
    <row r="186" spans="1:3" hidden="1" x14ac:dyDescent="0.3">
      <c r="A186">
        <v>22683</v>
      </c>
      <c r="B186" t="s">
        <v>183</v>
      </c>
      <c r="C186" t="s">
        <v>13</v>
      </c>
    </row>
    <row r="187" spans="1:3" hidden="1" x14ac:dyDescent="0.3">
      <c r="A187">
        <v>22772</v>
      </c>
      <c r="B187" t="s">
        <v>184</v>
      </c>
      <c r="C187" t="s">
        <v>13</v>
      </c>
    </row>
    <row r="188" spans="1:3" hidden="1" x14ac:dyDescent="0.3">
      <c r="A188">
        <v>22837</v>
      </c>
      <c r="B188" t="s">
        <v>185</v>
      </c>
      <c r="C188" t="s">
        <v>13</v>
      </c>
    </row>
    <row r="189" spans="1:3" hidden="1" x14ac:dyDescent="0.3">
      <c r="A189">
        <v>22926</v>
      </c>
      <c r="B189" t="s">
        <v>186</v>
      </c>
      <c r="C189" t="s">
        <v>13</v>
      </c>
    </row>
    <row r="190" spans="1:3" hidden="1" x14ac:dyDescent="0.3">
      <c r="A190">
        <v>23035</v>
      </c>
      <c r="B190" t="s">
        <v>187</v>
      </c>
      <c r="C190" t="s">
        <v>13</v>
      </c>
    </row>
    <row r="191" spans="1:3" hidden="1" x14ac:dyDescent="0.3">
      <c r="A191">
        <v>23043</v>
      </c>
      <c r="B191" t="s">
        <v>188</v>
      </c>
      <c r="C191" t="s">
        <v>13</v>
      </c>
    </row>
    <row r="192" spans="1:3" hidden="1" x14ac:dyDescent="0.3">
      <c r="A192">
        <v>23248</v>
      </c>
      <c r="B192" t="s">
        <v>189</v>
      </c>
      <c r="C192" t="s">
        <v>13</v>
      </c>
    </row>
    <row r="193" spans="1:3" hidden="1" x14ac:dyDescent="0.3">
      <c r="A193">
        <v>23353</v>
      </c>
      <c r="B193" t="s">
        <v>190</v>
      </c>
      <c r="C193" t="s">
        <v>13</v>
      </c>
    </row>
    <row r="194" spans="1:3" hidden="1" x14ac:dyDescent="0.3">
      <c r="A194">
        <v>23469</v>
      </c>
      <c r="B194" t="s">
        <v>191</v>
      </c>
      <c r="C194" t="s">
        <v>13</v>
      </c>
    </row>
    <row r="195" spans="1:3" hidden="1" x14ac:dyDescent="0.3">
      <c r="A195">
        <v>23582</v>
      </c>
      <c r="B195" t="s">
        <v>192</v>
      </c>
      <c r="C195" t="s">
        <v>13</v>
      </c>
    </row>
    <row r="196" spans="1:3" hidden="1" x14ac:dyDescent="0.3">
      <c r="A196">
        <v>23612</v>
      </c>
      <c r="B196" t="s">
        <v>193</v>
      </c>
      <c r="C196" t="s">
        <v>13</v>
      </c>
    </row>
    <row r="197" spans="1:3" hidden="1" x14ac:dyDescent="0.3">
      <c r="A197">
        <v>23760</v>
      </c>
      <c r="B197" t="s">
        <v>194</v>
      </c>
      <c r="C197" t="s">
        <v>13</v>
      </c>
    </row>
    <row r="198" spans="1:3" hidden="1" x14ac:dyDescent="0.3">
      <c r="A198">
        <v>23779</v>
      </c>
      <c r="B198" t="s">
        <v>195</v>
      </c>
      <c r="C198" t="s">
        <v>13</v>
      </c>
    </row>
    <row r="199" spans="1:3" hidden="1" x14ac:dyDescent="0.3">
      <c r="A199">
        <v>23787</v>
      </c>
      <c r="B199" t="s">
        <v>196</v>
      </c>
      <c r="C199" t="s">
        <v>13</v>
      </c>
    </row>
    <row r="200" spans="1:3" hidden="1" x14ac:dyDescent="0.3">
      <c r="A200">
        <v>23809</v>
      </c>
      <c r="B200" t="s">
        <v>197</v>
      </c>
      <c r="C200" t="s">
        <v>13</v>
      </c>
    </row>
    <row r="201" spans="1:3" hidden="1" x14ac:dyDescent="0.3">
      <c r="A201">
        <v>23841</v>
      </c>
      <c r="B201" t="s">
        <v>198</v>
      </c>
      <c r="C201" t="s">
        <v>13</v>
      </c>
    </row>
    <row r="202" spans="1:3" hidden="1" x14ac:dyDescent="0.3">
      <c r="A202">
        <v>24074</v>
      </c>
      <c r="B202" t="s">
        <v>199</v>
      </c>
      <c r="C202" t="s">
        <v>13</v>
      </c>
    </row>
    <row r="203" spans="1:3" hidden="1" x14ac:dyDescent="0.3">
      <c r="A203">
        <v>24082</v>
      </c>
      <c r="B203" t="s">
        <v>200</v>
      </c>
      <c r="C203" t="s">
        <v>13</v>
      </c>
    </row>
    <row r="204" spans="1:3" hidden="1" x14ac:dyDescent="0.3">
      <c r="A204">
        <v>24147</v>
      </c>
      <c r="B204" t="s">
        <v>201</v>
      </c>
      <c r="C204" t="s">
        <v>13</v>
      </c>
    </row>
    <row r="205" spans="1:3" hidden="1" x14ac:dyDescent="0.3">
      <c r="A205">
        <v>24260</v>
      </c>
      <c r="B205" t="s">
        <v>202</v>
      </c>
      <c r="C205" t="s">
        <v>13</v>
      </c>
    </row>
    <row r="206" spans="1:3" hidden="1" x14ac:dyDescent="0.3">
      <c r="A206">
        <v>24376</v>
      </c>
      <c r="B206" t="s">
        <v>203</v>
      </c>
      <c r="C206" t="s">
        <v>13</v>
      </c>
    </row>
    <row r="207" spans="1:3" hidden="1" x14ac:dyDescent="0.3">
      <c r="A207">
        <v>24392</v>
      </c>
      <c r="B207" t="s">
        <v>204</v>
      </c>
      <c r="C207" t="s">
        <v>13</v>
      </c>
    </row>
    <row r="208" spans="1:3" hidden="1" x14ac:dyDescent="0.3">
      <c r="A208">
        <v>24538</v>
      </c>
      <c r="B208" t="s">
        <v>205</v>
      </c>
      <c r="C208" t="s">
        <v>13</v>
      </c>
    </row>
    <row r="209" spans="1:3" hidden="1" x14ac:dyDescent="0.3">
      <c r="A209">
        <v>24554</v>
      </c>
      <c r="B209" t="s">
        <v>206</v>
      </c>
      <c r="C209" t="s">
        <v>13</v>
      </c>
    </row>
    <row r="210" spans="1:3" hidden="1" x14ac:dyDescent="0.3">
      <c r="A210">
        <v>24767</v>
      </c>
      <c r="B210" t="s">
        <v>207</v>
      </c>
      <c r="C210" t="s">
        <v>13</v>
      </c>
    </row>
    <row r="211" spans="1:3" hidden="1" x14ac:dyDescent="0.3">
      <c r="A211">
        <v>24988</v>
      </c>
      <c r="B211" t="s">
        <v>208</v>
      </c>
      <c r="C211" t="s">
        <v>13</v>
      </c>
    </row>
    <row r="212" spans="1:3" hidden="1" x14ac:dyDescent="0.3">
      <c r="A212">
        <v>25011</v>
      </c>
      <c r="B212" t="s">
        <v>209</v>
      </c>
      <c r="C212" t="s">
        <v>13</v>
      </c>
    </row>
    <row r="213" spans="1:3" hidden="1" x14ac:dyDescent="0.3">
      <c r="A213">
        <v>25054</v>
      </c>
      <c r="B213" t="s">
        <v>210</v>
      </c>
      <c r="C213" t="s">
        <v>13</v>
      </c>
    </row>
    <row r="214" spans="1:3" hidden="1" x14ac:dyDescent="0.3">
      <c r="A214">
        <v>25127</v>
      </c>
      <c r="B214" t="s">
        <v>211</v>
      </c>
      <c r="C214" t="s">
        <v>13</v>
      </c>
    </row>
    <row r="215" spans="1:3" hidden="1" x14ac:dyDescent="0.3">
      <c r="A215">
        <v>25135</v>
      </c>
      <c r="B215" t="s">
        <v>212</v>
      </c>
      <c r="C215" t="s">
        <v>13</v>
      </c>
    </row>
    <row r="216" spans="1:3" hidden="1" x14ac:dyDescent="0.3">
      <c r="A216">
        <v>25143</v>
      </c>
      <c r="B216" t="s">
        <v>213</v>
      </c>
      <c r="C216" t="s">
        <v>13</v>
      </c>
    </row>
    <row r="217" spans="1:3" hidden="1" x14ac:dyDescent="0.3">
      <c r="A217">
        <v>25178</v>
      </c>
      <c r="B217" t="s">
        <v>214</v>
      </c>
      <c r="C217" t="s">
        <v>13</v>
      </c>
    </row>
    <row r="218" spans="1:3" hidden="1" x14ac:dyDescent="0.3">
      <c r="A218">
        <v>25180</v>
      </c>
      <c r="B218" t="s">
        <v>215</v>
      </c>
      <c r="C218" t="s">
        <v>13</v>
      </c>
    </row>
    <row r="219" spans="1:3" hidden="1" x14ac:dyDescent="0.3">
      <c r="A219">
        <v>25240</v>
      </c>
      <c r="B219" t="s">
        <v>216</v>
      </c>
      <c r="C219" t="s">
        <v>13</v>
      </c>
    </row>
    <row r="220" spans="1:3" hidden="1" x14ac:dyDescent="0.3">
      <c r="A220">
        <v>25380</v>
      </c>
      <c r="B220" t="s">
        <v>217</v>
      </c>
      <c r="C220" t="s">
        <v>13</v>
      </c>
    </row>
    <row r="221" spans="1:3" hidden="1" x14ac:dyDescent="0.3">
      <c r="A221">
        <v>25399</v>
      </c>
      <c r="B221" t="s">
        <v>218</v>
      </c>
      <c r="C221" t="s">
        <v>13</v>
      </c>
    </row>
    <row r="222" spans="1:3" hidden="1" x14ac:dyDescent="0.3">
      <c r="A222">
        <v>25405</v>
      </c>
      <c r="B222" t="s">
        <v>219</v>
      </c>
      <c r="C222" t="s">
        <v>13</v>
      </c>
    </row>
    <row r="223" spans="1:3" hidden="1" x14ac:dyDescent="0.3">
      <c r="A223">
        <v>25453</v>
      </c>
      <c r="B223" t="s">
        <v>220</v>
      </c>
      <c r="C223" t="s">
        <v>13</v>
      </c>
    </row>
    <row r="224" spans="1:3" hidden="1" x14ac:dyDescent="0.3">
      <c r="A224">
        <v>25470</v>
      </c>
      <c r="B224" t="s">
        <v>221</v>
      </c>
      <c r="C224" t="s">
        <v>13</v>
      </c>
    </row>
    <row r="225" spans="1:3" hidden="1" x14ac:dyDescent="0.3">
      <c r="A225">
        <v>25496</v>
      </c>
      <c r="B225" t="s">
        <v>222</v>
      </c>
      <c r="C225" t="s">
        <v>13</v>
      </c>
    </row>
    <row r="226" spans="1:3" hidden="1" x14ac:dyDescent="0.3">
      <c r="A226">
        <v>25615</v>
      </c>
      <c r="B226" t="s">
        <v>223</v>
      </c>
      <c r="C226" t="s">
        <v>13</v>
      </c>
    </row>
    <row r="227" spans="1:3" hidden="1" x14ac:dyDescent="0.3">
      <c r="A227">
        <v>25623</v>
      </c>
      <c r="B227" t="s">
        <v>224</v>
      </c>
      <c r="C227" t="s">
        <v>13</v>
      </c>
    </row>
    <row r="228" spans="1:3" hidden="1" x14ac:dyDescent="0.3">
      <c r="A228">
        <v>25658</v>
      </c>
      <c r="B228" t="s">
        <v>225</v>
      </c>
      <c r="C228" t="s">
        <v>13</v>
      </c>
    </row>
    <row r="229" spans="1:3" hidden="1" x14ac:dyDescent="0.3">
      <c r="A229">
        <v>25666</v>
      </c>
      <c r="B229" t="s">
        <v>226</v>
      </c>
      <c r="C229" t="s">
        <v>13</v>
      </c>
    </row>
    <row r="230" spans="1:3" hidden="1" x14ac:dyDescent="0.3">
      <c r="A230">
        <v>25674</v>
      </c>
      <c r="B230" t="s">
        <v>227</v>
      </c>
      <c r="C230" t="s">
        <v>13</v>
      </c>
    </row>
    <row r="231" spans="1:3" hidden="1" x14ac:dyDescent="0.3">
      <c r="A231">
        <v>25682</v>
      </c>
      <c r="B231" t="s">
        <v>228</v>
      </c>
      <c r="C231" t="s">
        <v>13</v>
      </c>
    </row>
    <row r="232" spans="1:3" hidden="1" x14ac:dyDescent="0.3">
      <c r="A232">
        <v>25712</v>
      </c>
      <c r="B232" t="s">
        <v>229</v>
      </c>
      <c r="C232" t="s">
        <v>13</v>
      </c>
    </row>
    <row r="233" spans="1:3" hidden="1" x14ac:dyDescent="0.3">
      <c r="A233">
        <v>25844</v>
      </c>
      <c r="B233" t="s">
        <v>230</v>
      </c>
      <c r="C233" t="s">
        <v>13</v>
      </c>
    </row>
    <row r="234" spans="1:3" hidden="1" x14ac:dyDescent="0.3">
      <c r="A234">
        <v>25895</v>
      </c>
      <c r="B234" t="s">
        <v>231</v>
      </c>
      <c r="C234" t="s">
        <v>13</v>
      </c>
    </row>
    <row r="235" spans="1:3" hidden="1" x14ac:dyDescent="0.3">
      <c r="A235">
        <v>25941</v>
      </c>
      <c r="B235" t="s">
        <v>232</v>
      </c>
      <c r="C235" t="s">
        <v>13</v>
      </c>
    </row>
    <row r="236" spans="1:3" hidden="1" x14ac:dyDescent="0.3">
      <c r="A236">
        <v>25968</v>
      </c>
      <c r="B236" t="s">
        <v>233</v>
      </c>
      <c r="C236" t="s">
        <v>13</v>
      </c>
    </row>
    <row r="237" spans="1:3" hidden="1" x14ac:dyDescent="0.3">
      <c r="A237">
        <v>26247</v>
      </c>
      <c r="B237" t="s">
        <v>234</v>
      </c>
      <c r="C237" t="s">
        <v>13</v>
      </c>
    </row>
    <row r="238" spans="1:3" hidden="1" x14ac:dyDescent="0.3">
      <c r="A238">
        <v>26344</v>
      </c>
      <c r="B238" t="s">
        <v>235</v>
      </c>
      <c r="C238" t="s">
        <v>13</v>
      </c>
    </row>
    <row r="239" spans="1:3" hidden="1" x14ac:dyDescent="0.3">
      <c r="A239">
        <v>26433</v>
      </c>
      <c r="B239" t="s">
        <v>236</v>
      </c>
      <c r="C239" t="s">
        <v>13</v>
      </c>
    </row>
    <row r="240" spans="1:3" hidden="1" x14ac:dyDescent="0.3">
      <c r="A240">
        <v>26441</v>
      </c>
      <c r="B240" t="s">
        <v>237</v>
      </c>
      <c r="C240" t="s">
        <v>13</v>
      </c>
    </row>
    <row r="241" spans="1:3" hidden="1" x14ac:dyDescent="0.3">
      <c r="A241">
        <v>26492</v>
      </c>
      <c r="B241" t="s">
        <v>238</v>
      </c>
      <c r="C241" t="s">
        <v>13</v>
      </c>
    </row>
    <row r="242" spans="1:3" hidden="1" x14ac:dyDescent="0.3">
      <c r="A242">
        <v>26530</v>
      </c>
      <c r="B242" t="s">
        <v>239</v>
      </c>
      <c r="C242" t="s">
        <v>13</v>
      </c>
    </row>
    <row r="243" spans="1:3" hidden="1" x14ac:dyDescent="0.3">
      <c r="A243">
        <v>26565</v>
      </c>
      <c r="B243" t="s">
        <v>240</v>
      </c>
      <c r="C243" t="s">
        <v>13</v>
      </c>
    </row>
    <row r="244" spans="1:3" hidden="1" x14ac:dyDescent="0.3">
      <c r="A244">
        <v>26816</v>
      </c>
      <c r="B244" t="s">
        <v>241</v>
      </c>
      <c r="C244" t="s">
        <v>13</v>
      </c>
    </row>
    <row r="245" spans="1:3" hidden="1" x14ac:dyDescent="0.3">
      <c r="A245">
        <v>27120</v>
      </c>
      <c r="B245" t="s">
        <v>242</v>
      </c>
      <c r="C245" t="s">
        <v>13</v>
      </c>
    </row>
    <row r="246" spans="1:3" hidden="1" x14ac:dyDescent="0.3">
      <c r="A246">
        <v>27154</v>
      </c>
      <c r="B246" t="s">
        <v>243</v>
      </c>
      <c r="C246" t="s">
        <v>13</v>
      </c>
    </row>
    <row r="247" spans="1:3" hidden="1" x14ac:dyDescent="0.3">
      <c r="A247">
        <v>27774</v>
      </c>
      <c r="B247" t="s">
        <v>244</v>
      </c>
      <c r="C247" t="s">
        <v>13</v>
      </c>
    </row>
    <row r="248" spans="1:3" hidden="1" x14ac:dyDescent="0.3">
      <c r="A248">
        <v>27820</v>
      </c>
      <c r="B248" t="s">
        <v>245</v>
      </c>
      <c r="C248" t="s">
        <v>13</v>
      </c>
    </row>
    <row r="249" spans="1:3" hidden="1" x14ac:dyDescent="0.3">
      <c r="A249">
        <v>27863</v>
      </c>
      <c r="B249" t="s">
        <v>246</v>
      </c>
      <c r="C249" t="s">
        <v>13</v>
      </c>
    </row>
    <row r="250" spans="1:3" hidden="1" x14ac:dyDescent="0.3">
      <c r="A250">
        <v>27928</v>
      </c>
      <c r="B250" t="s">
        <v>247</v>
      </c>
      <c r="C250" t="s">
        <v>13</v>
      </c>
    </row>
    <row r="251" spans="1:3" hidden="1" x14ac:dyDescent="0.3">
      <c r="A251">
        <v>27998</v>
      </c>
      <c r="B251" t="s">
        <v>248</v>
      </c>
      <c r="C251" t="s">
        <v>13</v>
      </c>
    </row>
    <row r="252" spans="1:3" hidden="1" x14ac:dyDescent="0.3">
      <c r="A252">
        <v>28223</v>
      </c>
      <c r="B252" t="s">
        <v>249</v>
      </c>
      <c r="C252" t="s">
        <v>13</v>
      </c>
    </row>
    <row r="253" spans="1:3" hidden="1" x14ac:dyDescent="0.3">
      <c r="A253">
        <v>28401</v>
      </c>
      <c r="B253" t="s">
        <v>250</v>
      </c>
      <c r="C253" t="s">
        <v>13</v>
      </c>
    </row>
    <row r="254" spans="1:3" hidden="1" x14ac:dyDescent="0.3">
      <c r="A254">
        <v>28535</v>
      </c>
      <c r="B254" t="s">
        <v>251</v>
      </c>
      <c r="C254" t="s">
        <v>13</v>
      </c>
    </row>
    <row r="255" spans="1:3" hidden="1" x14ac:dyDescent="0.3">
      <c r="A255">
        <v>28843</v>
      </c>
      <c r="B255" t="s">
        <v>252</v>
      </c>
      <c r="C255" t="s">
        <v>13</v>
      </c>
    </row>
    <row r="256" spans="1:3" hidden="1" x14ac:dyDescent="0.3">
      <c r="A256">
        <v>28860</v>
      </c>
      <c r="B256" t="s">
        <v>253</v>
      </c>
      <c r="C256" t="s">
        <v>13</v>
      </c>
    </row>
    <row r="257" spans="1:3" hidden="1" x14ac:dyDescent="0.3">
      <c r="A257">
        <v>28932</v>
      </c>
      <c r="B257" t="s">
        <v>254</v>
      </c>
      <c r="C257" t="s">
        <v>13</v>
      </c>
    </row>
    <row r="258" spans="1:3" hidden="1" x14ac:dyDescent="0.3">
      <c r="A258">
        <v>29068</v>
      </c>
      <c r="B258" t="s">
        <v>255</v>
      </c>
      <c r="C258" t="s">
        <v>13</v>
      </c>
    </row>
    <row r="259" spans="1:3" hidden="1" x14ac:dyDescent="0.3">
      <c r="A259">
        <v>29181</v>
      </c>
      <c r="B259" t="s">
        <v>256</v>
      </c>
      <c r="C259" t="s">
        <v>13</v>
      </c>
    </row>
    <row r="260" spans="1:3" hidden="1" x14ac:dyDescent="0.3">
      <c r="A260">
        <v>29203</v>
      </c>
      <c r="B260" t="s">
        <v>257</v>
      </c>
      <c r="C260" t="s">
        <v>13</v>
      </c>
    </row>
    <row r="261" spans="1:3" hidden="1" x14ac:dyDescent="0.3">
      <c r="A261">
        <v>29211</v>
      </c>
      <c r="B261" t="s">
        <v>258</v>
      </c>
      <c r="C261" t="s">
        <v>13</v>
      </c>
    </row>
    <row r="262" spans="1:3" hidden="1" x14ac:dyDescent="0.3">
      <c r="A262">
        <v>29246</v>
      </c>
      <c r="B262" t="s">
        <v>259</v>
      </c>
      <c r="C262" t="s">
        <v>13</v>
      </c>
    </row>
    <row r="263" spans="1:3" hidden="1" x14ac:dyDescent="0.3">
      <c r="A263">
        <v>29254</v>
      </c>
      <c r="B263" t="s">
        <v>260</v>
      </c>
      <c r="C263" t="s">
        <v>13</v>
      </c>
    </row>
    <row r="264" spans="1:3" hidden="1" x14ac:dyDescent="0.3">
      <c r="A264">
        <v>29262</v>
      </c>
      <c r="B264" t="s">
        <v>261</v>
      </c>
      <c r="C264" t="s">
        <v>13</v>
      </c>
    </row>
    <row r="265" spans="1:3" hidden="1" x14ac:dyDescent="0.3">
      <c r="A265">
        <v>29297</v>
      </c>
      <c r="B265" t="s">
        <v>262</v>
      </c>
      <c r="C265" t="s">
        <v>13</v>
      </c>
    </row>
    <row r="266" spans="1:3" hidden="1" x14ac:dyDescent="0.3">
      <c r="A266">
        <v>29300</v>
      </c>
      <c r="B266" t="s">
        <v>263</v>
      </c>
      <c r="C266" t="s">
        <v>13</v>
      </c>
    </row>
    <row r="267" spans="1:3" hidden="1" x14ac:dyDescent="0.3">
      <c r="A267">
        <v>29319</v>
      </c>
      <c r="B267" t="s">
        <v>264</v>
      </c>
      <c r="C267" t="s">
        <v>13</v>
      </c>
    </row>
    <row r="268" spans="1:3" hidden="1" x14ac:dyDescent="0.3">
      <c r="A268">
        <v>29327</v>
      </c>
      <c r="B268" t="s">
        <v>265</v>
      </c>
      <c r="C268" t="s">
        <v>13</v>
      </c>
    </row>
    <row r="269" spans="1:3" hidden="1" x14ac:dyDescent="0.3">
      <c r="A269">
        <v>29335</v>
      </c>
      <c r="B269" t="s">
        <v>266</v>
      </c>
      <c r="C269" t="s">
        <v>13</v>
      </c>
    </row>
    <row r="270" spans="1:3" hidden="1" x14ac:dyDescent="0.3">
      <c r="A270">
        <v>29351</v>
      </c>
      <c r="B270" t="s">
        <v>267</v>
      </c>
      <c r="C270" t="s">
        <v>13</v>
      </c>
    </row>
    <row r="271" spans="1:3" hidden="1" x14ac:dyDescent="0.3">
      <c r="A271">
        <v>29378</v>
      </c>
      <c r="B271" t="s">
        <v>268</v>
      </c>
      <c r="C271" t="s">
        <v>13</v>
      </c>
    </row>
    <row r="272" spans="1:3" hidden="1" x14ac:dyDescent="0.3">
      <c r="A272">
        <v>29394</v>
      </c>
      <c r="B272" t="s">
        <v>269</v>
      </c>
      <c r="C272" t="s">
        <v>13</v>
      </c>
    </row>
    <row r="273" spans="1:3" hidden="1" x14ac:dyDescent="0.3">
      <c r="A273">
        <v>29408</v>
      </c>
      <c r="B273" t="s">
        <v>270</v>
      </c>
      <c r="C273" t="s">
        <v>13</v>
      </c>
    </row>
    <row r="274" spans="1:3" hidden="1" x14ac:dyDescent="0.3">
      <c r="A274">
        <v>29459</v>
      </c>
      <c r="B274" t="s">
        <v>271</v>
      </c>
      <c r="C274" t="s">
        <v>13</v>
      </c>
    </row>
    <row r="275" spans="1:3" hidden="1" x14ac:dyDescent="0.3">
      <c r="A275">
        <v>29580</v>
      </c>
      <c r="B275" t="s">
        <v>272</v>
      </c>
      <c r="C275" t="s">
        <v>13</v>
      </c>
    </row>
    <row r="276" spans="1:3" hidden="1" x14ac:dyDescent="0.3">
      <c r="A276">
        <v>29599</v>
      </c>
      <c r="B276" t="s">
        <v>273</v>
      </c>
      <c r="C276" t="s">
        <v>13</v>
      </c>
    </row>
    <row r="277" spans="1:3" hidden="1" x14ac:dyDescent="0.3">
      <c r="A277">
        <v>29610</v>
      </c>
      <c r="B277" t="s">
        <v>274</v>
      </c>
      <c r="C277" t="s">
        <v>13</v>
      </c>
    </row>
    <row r="278" spans="1:3" hidden="1" x14ac:dyDescent="0.3">
      <c r="A278">
        <v>29688</v>
      </c>
      <c r="B278" t="s">
        <v>275</v>
      </c>
      <c r="C278" t="s">
        <v>13</v>
      </c>
    </row>
    <row r="279" spans="1:3" hidden="1" x14ac:dyDescent="0.3">
      <c r="A279">
        <v>29700</v>
      </c>
      <c r="B279" t="s">
        <v>276</v>
      </c>
      <c r="C279" t="s">
        <v>13</v>
      </c>
    </row>
    <row r="280" spans="1:3" hidden="1" x14ac:dyDescent="0.3">
      <c r="A280">
        <v>29742</v>
      </c>
      <c r="B280" t="s">
        <v>277</v>
      </c>
      <c r="C280" t="s">
        <v>13</v>
      </c>
    </row>
    <row r="281" spans="1:3" hidden="1" x14ac:dyDescent="0.3">
      <c r="A281">
        <v>30040</v>
      </c>
      <c r="B281" t="s">
        <v>278</v>
      </c>
      <c r="C281" t="s">
        <v>13</v>
      </c>
    </row>
    <row r="282" spans="1:3" hidden="1" x14ac:dyDescent="0.3">
      <c r="A282">
        <v>31054</v>
      </c>
      <c r="B282" t="s">
        <v>279</v>
      </c>
      <c r="C282" t="s">
        <v>13</v>
      </c>
    </row>
    <row r="283" spans="1:3" hidden="1" x14ac:dyDescent="0.3">
      <c r="A283">
        <v>31089</v>
      </c>
      <c r="B283" t="s">
        <v>280</v>
      </c>
      <c r="C283" t="s">
        <v>13</v>
      </c>
    </row>
    <row r="284" spans="1:3" hidden="1" x14ac:dyDescent="0.3">
      <c r="A284">
        <v>31325</v>
      </c>
      <c r="B284" t="s">
        <v>281</v>
      </c>
      <c r="C284" t="s">
        <v>13</v>
      </c>
    </row>
    <row r="285" spans="1:3" hidden="1" x14ac:dyDescent="0.3">
      <c r="A285">
        <v>33022</v>
      </c>
      <c r="B285" t="s">
        <v>282</v>
      </c>
      <c r="C285" t="s">
        <v>13</v>
      </c>
    </row>
    <row r="286" spans="1:3" hidden="1" x14ac:dyDescent="0.3">
      <c r="A286">
        <v>33170</v>
      </c>
      <c r="B286" t="s">
        <v>283</v>
      </c>
      <c r="C286" t="s">
        <v>13</v>
      </c>
    </row>
    <row r="287" spans="1:3" hidden="1" x14ac:dyDescent="0.3">
      <c r="A287">
        <v>33499</v>
      </c>
      <c r="B287" t="s">
        <v>284</v>
      </c>
      <c r="C287" t="s">
        <v>13</v>
      </c>
    </row>
    <row r="288" spans="1:3" hidden="1" x14ac:dyDescent="0.3">
      <c r="A288">
        <v>33898</v>
      </c>
      <c r="B288" t="s">
        <v>285</v>
      </c>
      <c r="C288" t="s">
        <v>13</v>
      </c>
    </row>
    <row r="289" spans="1:3" hidden="1" x14ac:dyDescent="0.3">
      <c r="A289">
        <v>34274</v>
      </c>
      <c r="B289" t="s">
        <v>286</v>
      </c>
      <c r="C289" t="s">
        <v>13</v>
      </c>
    </row>
    <row r="290" spans="1:3" hidden="1" x14ac:dyDescent="0.3">
      <c r="A290">
        <v>34312</v>
      </c>
      <c r="B290" t="s">
        <v>287</v>
      </c>
      <c r="C290" t="s">
        <v>13</v>
      </c>
    </row>
    <row r="291" spans="1:3" hidden="1" x14ac:dyDescent="0.3">
      <c r="A291">
        <v>34690</v>
      </c>
      <c r="B291" t="s">
        <v>288</v>
      </c>
      <c r="C291" t="s">
        <v>13</v>
      </c>
    </row>
    <row r="292" spans="1:3" hidden="1" x14ac:dyDescent="0.3">
      <c r="A292">
        <v>35289</v>
      </c>
      <c r="B292" t="s">
        <v>289</v>
      </c>
      <c r="C292" t="s">
        <v>13</v>
      </c>
    </row>
    <row r="293" spans="1:3" hidden="1" x14ac:dyDescent="0.3">
      <c r="A293">
        <v>35300</v>
      </c>
      <c r="B293" t="s">
        <v>290</v>
      </c>
      <c r="C293" t="s">
        <v>13</v>
      </c>
    </row>
    <row r="294" spans="1:3" hidden="1" x14ac:dyDescent="0.3">
      <c r="A294">
        <v>35882</v>
      </c>
      <c r="B294" t="s">
        <v>291</v>
      </c>
      <c r="C294" t="s">
        <v>13</v>
      </c>
    </row>
    <row r="295" spans="1:3" hidden="1" x14ac:dyDescent="0.3">
      <c r="A295">
        <v>36137</v>
      </c>
      <c r="B295" t="s">
        <v>292</v>
      </c>
      <c r="C295" t="s">
        <v>13</v>
      </c>
    </row>
    <row r="296" spans="1:3" hidden="1" x14ac:dyDescent="0.3">
      <c r="A296">
        <v>36781</v>
      </c>
      <c r="B296" t="s">
        <v>293</v>
      </c>
      <c r="C296" t="s">
        <v>13</v>
      </c>
    </row>
    <row r="297" spans="1:3" hidden="1" x14ac:dyDescent="0.3">
      <c r="A297">
        <v>36854</v>
      </c>
      <c r="B297" t="s">
        <v>294</v>
      </c>
      <c r="C297" t="s">
        <v>13</v>
      </c>
    </row>
    <row r="298" spans="1:3" hidden="1" x14ac:dyDescent="0.3">
      <c r="A298">
        <v>36862</v>
      </c>
      <c r="B298" t="s">
        <v>295</v>
      </c>
      <c r="C298" t="s">
        <v>13</v>
      </c>
    </row>
    <row r="299" spans="1:3" hidden="1" x14ac:dyDescent="0.3">
      <c r="A299">
        <v>37001</v>
      </c>
      <c r="B299" t="s">
        <v>296</v>
      </c>
      <c r="C299" t="s">
        <v>13</v>
      </c>
    </row>
    <row r="300" spans="1:3" hidden="1" x14ac:dyDescent="0.3">
      <c r="A300">
        <v>37257</v>
      </c>
      <c r="B300" t="s">
        <v>297</v>
      </c>
      <c r="C300" t="s">
        <v>13</v>
      </c>
    </row>
    <row r="301" spans="1:3" hidden="1" x14ac:dyDescent="0.3">
      <c r="A301">
        <v>37273</v>
      </c>
      <c r="B301" t="s">
        <v>298</v>
      </c>
      <c r="C301" t="s">
        <v>13</v>
      </c>
    </row>
    <row r="302" spans="1:3" hidden="1" x14ac:dyDescent="0.3">
      <c r="A302">
        <v>37478</v>
      </c>
      <c r="B302" t="s">
        <v>299</v>
      </c>
      <c r="C302" t="s">
        <v>13</v>
      </c>
    </row>
    <row r="303" spans="1:3" hidden="1" x14ac:dyDescent="0.3">
      <c r="A303">
        <v>37850</v>
      </c>
      <c r="B303" t="s">
        <v>300</v>
      </c>
      <c r="C303" t="s">
        <v>13</v>
      </c>
    </row>
    <row r="304" spans="1:3" hidden="1" x14ac:dyDescent="0.3">
      <c r="A304">
        <v>37877</v>
      </c>
      <c r="B304" t="s">
        <v>301</v>
      </c>
      <c r="C304" t="s">
        <v>13</v>
      </c>
    </row>
    <row r="305" spans="1:3" hidden="1" x14ac:dyDescent="0.3">
      <c r="A305">
        <v>37885</v>
      </c>
      <c r="B305" t="s">
        <v>302</v>
      </c>
      <c r="C305" t="s">
        <v>13</v>
      </c>
    </row>
    <row r="306" spans="1:3" hidden="1" x14ac:dyDescent="0.3">
      <c r="A306">
        <v>37907</v>
      </c>
      <c r="B306" t="s">
        <v>303</v>
      </c>
      <c r="C306" t="s">
        <v>13</v>
      </c>
    </row>
    <row r="307" spans="1:3" hidden="1" x14ac:dyDescent="0.3">
      <c r="A307">
        <v>37915</v>
      </c>
      <c r="B307" t="s">
        <v>304</v>
      </c>
      <c r="C307" t="s">
        <v>13</v>
      </c>
    </row>
    <row r="308" spans="1:3" hidden="1" x14ac:dyDescent="0.3">
      <c r="A308">
        <v>37923</v>
      </c>
      <c r="B308" t="s">
        <v>305</v>
      </c>
      <c r="C308" t="s">
        <v>13</v>
      </c>
    </row>
    <row r="309" spans="1:3" hidden="1" x14ac:dyDescent="0.3">
      <c r="A309">
        <v>38130</v>
      </c>
      <c r="B309" t="s">
        <v>306</v>
      </c>
      <c r="C309" t="s">
        <v>13</v>
      </c>
    </row>
    <row r="310" spans="1:3" hidden="1" x14ac:dyDescent="0.3">
      <c r="A310">
        <v>38253</v>
      </c>
      <c r="B310" t="s">
        <v>307</v>
      </c>
      <c r="C310" t="s">
        <v>13</v>
      </c>
    </row>
    <row r="311" spans="1:3" hidden="1" x14ac:dyDescent="0.3">
      <c r="A311">
        <v>38318</v>
      </c>
      <c r="B311" t="s">
        <v>308</v>
      </c>
      <c r="C311" t="s">
        <v>13</v>
      </c>
    </row>
    <row r="312" spans="1:3" hidden="1" x14ac:dyDescent="0.3">
      <c r="A312">
        <v>38660</v>
      </c>
      <c r="B312" t="s">
        <v>309</v>
      </c>
      <c r="C312" t="s">
        <v>13</v>
      </c>
    </row>
    <row r="313" spans="1:3" hidden="1" x14ac:dyDescent="0.3">
      <c r="A313">
        <v>38911</v>
      </c>
      <c r="B313" t="s">
        <v>310</v>
      </c>
      <c r="C313" t="s">
        <v>13</v>
      </c>
    </row>
    <row r="314" spans="1:3" hidden="1" x14ac:dyDescent="0.3">
      <c r="A314">
        <v>38970</v>
      </c>
      <c r="B314" t="s">
        <v>311</v>
      </c>
      <c r="C314" t="s">
        <v>13</v>
      </c>
    </row>
    <row r="315" spans="1:3" hidden="1" x14ac:dyDescent="0.3">
      <c r="A315">
        <v>39039</v>
      </c>
      <c r="B315" t="s">
        <v>312</v>
      </c>
      <c r="C315" t="s">
        <v>13</v>
      </c>
    </row>
    <row r="316" spans="1:3" hidden="1" x14ac:dyDescent="0.3">
      <c r="A316">
        <v>39217</v>
      </c>
      <c r="B316" t="s">
        <v>313</v>
      </c>
      <c r="C316" t="s">
        <v>13</v>
      </c>
    </row>
    <row r="317" spans="1:3" hidden="1" x14ac:dyDescent="0.3">
      <c r="A317">
        <v>39845</v>
      </c>
      <c r="B317" t="s">
        <v>314</v>
      </c>
      <c r="C317" t="s">
        <v>13</v>
      </c>
    </row>
    <row r="318" spans="1:3" hidden="1" x14ac:dyDescent="0.3">
      <c r="A318">
        <v>39926</v>
      </c>
      <c r="B318" t="s">
        <v>315</v>
      </c>
      <c r="C318" t="s">
        <v>13</v>
      </c>
    </row>
    <row r="319" spans="1:3" hidden="1" x14ac:dyDescent="0.3">
      <c r="A319">
        <v>40045</v>
      </c>
      <c r="B319" t="s">
        <v>316</v>
      </c>
      <c r="C319" t="s">
        <v>13</v>
      </c>
    </row>
    <row r="320" spans="1:3" hidden="1" x14ac:dyDescent="0.3">
      <c r="A320">
        <v>40088</v>
      </c>
      <c r="B320" t="s">
        <v>317</v>
      </c>
      <c r="C320" t="s">
        <v>13</v>
      </c>
    </row>
    <row r="321" spans="1:3" hidden="1" x14ac:dyDescent="0.3">
      <c r="A321">
        <v>40142</v>
      </c>
      <c r="B321" t="s">
        <v>318</v>
      </c>
      <c r="C321" t="s">
        <v>13</v>
      </c>
    </row>
    <row r="322" spans="1:3" hidden="1" x14ac:dyDescent="0.3">
      <c r="A322">
        <v>40150</v>
      </c>
      <c r="B322" t="s">
        <v>319</v>
      </c>
      <c r="C322" t="s">
        <v>13</v>
      </c>
    </row>
    <row r="323" spans="1:3" hidden="1" x14ac:dyDescent="0.3">
      <c r="A323">
        <v>40371</v>
      </c>
      <c r="B323" t="s">
        <v>320</v>
      </c>
      <c r="C323" t="s">
        <v>13</v>
      </c>
    </row>
    <row r="324" spans="1:3" hidden="1" x14ac:dyDescent="0.3">
      <c r="A324">
        <v>40436</v>
      </c>
      <c r="B324" t="s">
        <v>321</v>
      </c>
      <c r="C324" t="s">
        <v>13</v>
      </c>
    </row>
    <row r="325" spans="1:3" hidden="1" x14ac:dyDescent="0.3">
      <c r="A325">
        <v>40673</v>
      </c>
      <c r="B325" t="s">
        <v>322</v>
      </c>
      <c r="C325" t="s">
        <v>13</v>
      </c>
    </row>
    <row r="326" spans="1:3" hidden="1" x14ac:dyDescent="0.3">
      <c r="A326">
        <v>40703</v>
      </c>
      <c r="B326" t="s">
        <v>323</v>
      </c>
      <c r="C326" t="s">
        <v>13</v>
      </c>
    </row>
    <row r="327" spans="1:3" hidden="1" x14ac:dyDescent="0.3">
      <c r="A327">
        <v>41181</v>
      </c>
      <c r="B327" t="s">
        <v>324</v>
      </c>
      <c r="C327" t="s">
        <v>13</v>
      </c>
    </row>
    <row r="328" spans="1:3" hidden="1" x14ac:dyDescent="0.3">
      <c r="A328">
        <v>41211</v>
      </c>
      <c r="B328" t="s">
        <v>325</v>
      </c>
      <c r="C328" t="s">
        <v>13</v>
      </c>
    </row>
    <row r="329" spans="1:3" hidden="1" x14ac:dyDescent="0.3">
      <c r="A329">
        <v>41262</v>
      </c>
      <c r="B329" t="s">
        <v>326</v>
      </c>
      <c r="C329" t="s">
        <v>13</v>
      </c>
    </row>
    <row r="330" spans="1:3" hidden="1" x14ac:dyDescent="0.3">
      <c r="A330">
        <v>41335</v>
      </c>
      <c r="B330" t="s">
        <v>327</v>
      </c>
      <c r="C330" t="s">
        <v>13</v>
      </c>
    </row>
    <row r="331" spans="1:3" hidden="1" x14ac:dyDescent="0.3">
      <c r="A331">
        <v>41343</v>
      </c>
      <c r="B331" t="s">
        <v>328</v>
      </c>
      <c r="C331" t="s">
        <v>13</v>
      </c>
    </row>
    <row r="332" spans="1:3" hidden="1" x14ac:dyDescent="0.3">
      <c r="A332">
        <v>41459</v>
      </c>
      <c r="B332" t="s">
        <v>329</v>
      </c>
      <c r="C332" t="s">
        <v>13</v>
      </c>
    </row>
    <row r="333" spans="1:3" hidden="1" x14ac:dyDescent="0.3">
      <c r="A333">
        <v>41564</v>
      </c>
      <c r="B333" t="s">
        <v>330</v>
      </c>
      <c r="C333" t="s">
        <v>13</v>
      </c>
    </row>
    <row r="334" spans="1:3" hidden="1" x14ac:dyDescent="0.3">
      <c r="A334">
        <v>41602</v>
      </c>
      <c r="B334" t="s">
        <v>331</v>
      </c>
      <c r="C334" t="s">
        <v>13</v>
      </c>
    </row>
    <row r="335" spans="1:3" hidden="1" x14ac:dyDescent="0.3">
      <c r="A335">
        <v>41688</v>
      </c>
      <c r="B335" t="s">
        <v>332</v>
      </c>
      <c r="C335" t="s">
        <v>13</v>
      </c>
    </row>
    <row r="336" spans="1:3" hidden="1" x14ac:dyDescent="0.3">
      <c r="A336">
        <v>41840</v>
      </c>
      <c r="B336" t="s">
        <v>333</v>
      </c>
      <c r="C336" t="s">
        <v>13</v>
      </c>
    </row>
    <row r="337" spans="1:3" hidden="1" x14ac:dyDescent="0.3">
      <c r="A337">
        <v>42005</v>
      </c>
      <c r="B337" t="s">
        <v>334</v>
      </c>
      <c r="C337" t="s">
        <v>13</v>
      </c>
    </row>
    <row r="338" spans="1:3" hidden="1" x14ac:dyDescent="0.3">
      <c r="A338">
        <v>42110</v>
      </c>
      <c r="B338" t="s">
        <v>335</v>
      </c>
      <c r="C338" t="s">
        <v>13</v>
      </c>
    </row>
    <row r="339" spans="1:3" hidden="1" x14ac:dyDescent="0.3">
      <c r="A339">
        <v>42307</v>
      </c>
      <c r="B339" t="s">
        <v>336</v>
      </c>
      <c r="C339" t="s">
        <v>13</v>
      </c>
    </row>
    <row r="340" spans="1:3" hidden="1" x14ac:dyDescent="0.3">
      <c r="A340">
        <v>42374</v>
      </c>
      <c r="B340" t="s">
        <v>337</v>
      </c>
      <c r="C340" t="s">
        <v>13</v>
      </c>
    </row>
    <row r="341" spans="1:3" hidden="1" x14ac:dyDescent="0.3">
      <c r="A341">
        <v>42376</v>
      </c>
      <c r="B341" t="s">
        <v>338</v>
      </c>
      <c r="C341" t="s">
        <v>13</v>
      </c>
    </row>
    <row r="342" spans="1:3" hidden="1" x14ac:dyDescent="0.3">
      <c r="A342">
        <v>42390</v>
      </c>
      <c r="B342" t="s">
        <v>339</v>
      </c>
      <c r="C342" t="s">
        <v>13</v>
      </c>
    </row>
    <row r="343" spans="1:3" hidden="1" x14ac:dyDescent="0.3">
      <c r="A343">
        <v>42404</v>
      </c>
      <c r="B343" t="s">
        <v>340</v>
      </c>
      <c r="C343" t="s">
        <v>13</v>
      </c>
    </row>
    <row r="344" spans="1:3" hidden="1" x14ac:dyDescent="0.3">
      <c r="A344">
        <v>42579</v>
      </c>
      <c r="B344" t="s">
        <v>341</v>
      </c>
      <c r="C344" t="s">
        <v>13</v>
      </c>
    </row>
    <row r="345" spans="1:3" hidden="1" x14ac:dyDescent="0.3">
      <c r="A345">
        <v>42587</v>
      </c>
      <c r="B345" t="s">
        <v>342</v>
      </c>
      <c r="C345" t="s">
        <v>13</v>
      </c>
    </row>
    <row r="346" spans="1:3" hidden="1" x14ac:dyDescent="0.3">
      <c r="A346">
        <v>42722</v>
      </c>
      <c r="B346" t="s">
        <v>343</v>
      </c>
      <c r="C346" t="s">
        <v>13</v>
      </c>
    </row>
    <row r="347" spans="1:3" hidden="1" x14ac:dyDescent="0.3">
      <c r="A347">
        <v>42757</v>
      </c>
      <c r="B347" t="s">
        <v>344</v>
      </c>
      <c r="C347" t="s">
        <v>13</v>
      </c>
    </row>
    <row r="348" spans="1:3" hidden="1" x14ac:dyDescent="0.3">
      <c r="A348">
        <v>42781</v>
      </c>
      <c r="B348" t="s">
        <v>345</v>
      </c>
      <c r="C348" t="s">
        <v>13</v>
      </c>
    </row>
    <row r="349" spans="1:3" hidden="1" x14ac:dyDescent="0.3">
      <c r="A349">
        <v>42978</v>
      </c>
      <c r="B349" t="s">
        <v>346</v>
      </c>
      <c r="C349" t="s">
        <v>13</v>
      </c>
    </row>
    <row r="350" spans="1:3" hidden="1" x14ac:dyDescent="0.3">
      <c r="A350">
        <v>43273</v>
      </c>
      <c r="B350" t="s">
        <v>347</v>
      </c>
      <c r="C350" t="s">
        <v>13</v>
      </c>
    </row>
    <row r="351" spans="1:3" hidden="1" x14ac:dyDescent="0.3">
      <c r="A351">
        <v>43419</v>
      </c>
      <c r="B351" t="s">
        <v>348</v>
      </c>
      <c r="C351" t="s">
        <v>13</v>
      </c>
    </row>
    <row r="352" spans="1:3" hidden="1" x14ac:dyDescent="0.3">
      <c r="A352">
        <v>43460</v>
      </c>
      <c r="B352" t="s">
        <v>349</v>
      </c>
      <c r="C352" t="s">
        <v>13</v>
      </c>
    </row>
    <row r="353" spans="1:3" hidden="1" x14ac:dyDescent="0.3">
      <c r="A353">
        <v>43494</v>
      </c>
      <c r="B353" t="s">
        <v>350</v>
      </c>
      <c r="C353" t="s">
        <v>13</v>
      </c>
    </row>
    <row r="354" spans="1:3" hidden="1" x14ac:dyDescent="0.3">
      <c r="A354">
        <v>43559</v>
      </c>
      <c r="B354" t="s">
        <v>351</v>
      </c>
      <c r="C354" t="s">
        <v>13</v>
      </c>
    </row>
    <row r="355" spans="1:3" hidden="1" x14ac:dyDescent="0.3">
      <c r="A355">
        <v>43575</v>
      </c>
      <c r="B355" t="s">
        <v>352</v>
      </c>
      <c r="C355" t="s">
        <v>13</v>
      </c>
    </row>
    <row r="356" spans="1:3" hidden="1" x14ac:dyDescent="0.3">
      <c r="A356">
        <v>44393</v>
      </c>
      <c r="B356" t="s">
        <v>353</v>
      </c>
      <c r="C356" t="s">
        <v>13</v>
      </c>
    </row>
    <row r="357" spans="1:3" hidden="1" x14ac:dyDescent="0.3">
      <c r="A357">
        <v>10172</v>
      </c>
      <c r="B357" t="s">
        <v>354</v>
      </c>
      <c r="C357" t="s">
        <v>355</v>
      </c>
    </row>
    <row r="358" spans="1:3" hidden="1" x14ac:dyDescent="0.3">
      <c r="A358">
        <v>10182</v>
      </c>
      <c r="B358" t="s">
        <v>356</v>
      </c>
      <c r="C358" t="s">
        <v>355</v>
      </c>
    </row>
    <row r="359" spans="1:3" hidden="1" x14ac:dyDescent="0.3">
      <c r="A359">
        <v>10389</v>
      </c>
      <c r="B359" t="s">
        <v>357</v>
      </c>
      <c r="C359" t="s">
        <v>355</v>
      </c>
    </row>
    <row r="360" spans="1:3" hidden="1" x14ac:dyDescent="0.3">
      <c r="A360">
        <v>10717</v>
      </c>
      <c r="B360" t="s">
        <v>358</v>
      </c>
      <c r="C360" t="s">
        <v>355</v>
      </c>
    </row>
    <row r="361" spans="1:3" hidden="1" x14ac:dyDescent="0.3">
      <c r="A361">
        <v>10725</v>
      </c>
      <c r="B361" t="s">
        <v>359</v>
      </c>
      <c r="C361" t="s">
        <v>355</v>
      </c>
    </row>
    <row r="362" spans="1:3" hidden="1" x14ac:dyDescent="0.3">
      <c r="A362">
        <v>10786</v>
      </c>
      <c r="B362" t="s">
        <v>360</v>
      </c>
      <c r="C362" t="s">
        <v>355</v>
      </c>
    </row>
    <row r="363" spans="1:3" hidden="1" x14ac:dyDescent="0.3">
      <c r="A363">
        <v>10851</v>
      </c>
      <c r="B363" t="s">
        <v>361</v>
      </c>
      <c r="C363" t="s">
        <v>355</v>
      </c>
    </row>
    <row r="364" spans="1:3" hidden="1" x14ac:dyDescent="0.3">
      <c r="A364">
        <v>11515</v>
      </c>
      <c r="B364" t="s">
        <v>362</v>
      </c>
      <c r="C364" t="s">
        <v>355</v>
      </c>
    </row>
    <row r="365" spans="1:3" hidden="1" x14ac:dyDescent="0.3">
      <c r="A365">
        <v>12537</v>
      </c>
      <c r="B365" t="s">
        <v>363</v>
      </c>
      <c r="C365" t="s">
        <v>355</v>
      </c>
    </row>
    <row r="366" spans="1:3" hidden="1" x14ac:dyDescent="0.3">
      <c r="A366">
        <v>13027</v>
      </c>
      <c r="B366" t="s">
        <v>364</v>
      </c>
      <c r="C366" t="s">
        <v>355</v>
      </c>
    </row>
    <row r="367" spans="1:3" hidden="1" x14ac:dyDescent="0.3">
      <c r="A367">
        <v>13064</v>
      </c>
      <c r="B367" t="s">
        <v>365</v>
      </c>
      <c r="C367" t="s">
        <v>355</v>
      </c>
    </row>
    <row r="368" spans="1:3" hidden="1" x14ac:dyDescent="0.3">
      <c r="A368">
        <v>13196</v>
      </c>
      <c r="B368" t="s">
        <v>366</v>
      </c>
      <c r="C368" t="s">
        <v>355</v>
      </c>
    </row>
    <row r="369" spans="1:3" hidden="1" x14ac:dyDescent="0.3">
      <c r="A369">
        <v>13604</v>
      </c>
      <c r="B369" t="s">
        <v>367</v>
      </c>
      <c r="C369" t="s">
        <v>355</v>
      </c>
    </row>
    <row r="370" spans="1:3" hidden="1" x14ac:dyDescent="0.3">
      <c r="A370">
        <v>13815</v>
      </c>
      <c r="B370" t="s">
        <v>368</v>
      </c>
      <c r="C370" t="s">
        <v>355</v>
      </c>
    </row>
    <row r="371" spans="1:3" hidden="1" x14ac:dyDescent="0.3">
      <c r="A371">
        <v>14167</v>
      </c>
      <c r="B371" t="s">
        <v>369</v>
      </c>
      <c r="C371" t="s">
        <v>355</v>
      </c>
    </row>
    <row r="372" spans="1:3" hidden="1" x14ac:dyDescent="0.3">
      <c r="A372">
        <v>14175</v>
      </c>
      <c r="B372" t="s">
        <v>370</v>
      </c>
      <c r="C372" t="s">
        <v>355</v>
      </c>
    </row>
    <row r="373" spans="1:3" hidden="1" x14ac:dyDescent="0.3">
      <c r="A373">
        <v>17370</v>
      </c>
      <c r="B373" t="s">
        <v>371</v>
      </c>
      <c r="C373" t="s">
        <v>355</v>
      </c>
    </row>
    <row r="374" spans="1:3" hidden="1" x14ac:dyDescent="0.3">
      <c r="A374">
        <v>19437</v>
      </c>
      <c r="B374" t="s">
        <v>372</v>
      </c>
      <c r="C374" t="s">
        <v>355</v>
      </c>
    </row>
    <row r="375" spans="1:3" hidden="1" x14ac:dyDescent="0.3">
      <c r="A375">
        <v>20010</v>
      </c>
      <c r="B375" t="s">
        <v>373</v>
      </c>
      <c r="C375" t="s">
        <v>355</v>
      </c>
    </row>
    <row r="376" spans="1:3" hidden="1" x14ac:dyDescent="0.3">
      <c r="A376">
        <v>20079</v>
      </c>
      <c r="B376" t="s">
        <v>374</v>
      </c>
      <c r="C376" t="s">
        <v>355</v>
      </c>
    </row>
    <row r="377" spans="1:3" hidden="1" x14ac:dyDescent="0.3">
      <c r="A377">
        <v>20559</v>
      </c>
      <c r="B377" t="s">
        <v>375</v>
      </c>
      <c r="C377" t="s">
        <v>355</v>
      </c>
    </row>
    <row r="378" spans="1:3" hidden="1" x14ac:dyDescent="0.3">
      <c r="A378">
        <v>21199</v>
      </c>
      <c r="B378" t="s">
        <v>376</v>
      </c>
      <c r="C378" t="s">
        <v>355</v>
      </c>
    </row>
    <row r="379" spans="1:3" hidden="1" x14ac:dyDescent="0.3">
      <c r="A379">
        <v>22829</v>
      </c>
      <c r="B379" t="s">
        <v>377</v>
      </c>
      <c r="C379" t="s">
        <v>355</v>
      </c>
    </row>
    <row r="380" spans="1:3" hidden="1" x14ac:dyDescent="0.3">
      <c r="A380">
        <v>24319</v>
      </c>
      <c r="B380" t="s">
        <v>378</v>
      </c>
      <c r="C380" t="s">
        <v>355</v>
      </c>
    </row>
    <row r="381" spans="1:3" hidden="1" x14ac:dyDescent="0.3">
      <c r="A381">
        <v>25445</v>
      </c>
      <c r="B381" t="s">
        <v>379</v>
      </c>
      <c r="C381" t="s">
        <v>355</v>
      </c>
    </row>
    <row r="382" spans="1:3" hidden="1" x14ac:dyDescent="0.3">
      <c r="A382">
        <v>26387</v>
      </c>
      <c r="B382" t="s">
        <v>380</v>
      </c>
      <c r="C382" t="s">
        <v>355</v>
      </c>
    </row>
    <row r="383" spans="1:3" hidden="1" x14ac:dyDescent="0.3">
      <c r="A383">
        <v>26522</v>
      </c>
      <c r="B383" t="s">
        <v>381</v>
      </c>
      <c r="C383" t="s">
        <v>355</v>
      </c>
    </row>
    <row r="384" spans="1:3" hidden="1" x14ac:dyDescent="0.3">
      <c r="A384">
        <v>26620</v>
      </c>
      <c r="B384" t="s">
        <v>382</v>
      </c>
      <c r="C384" t="s">
        <v>355</v>
      </c>
    </row>
    <row r="385" spans="1:3" hidden="1" x14ac:dyDescent="0.3">
      <c r="A385">
        <v>26743</v>
      </c>
      <c r="B385" t="s">
        <v>383</v>
      </c>
      <c r="C385" t="s">
        <v>355</v>
      </c>
    </row>
    <row r="386" spans="1:3" hidden="1" x14ac:dyDescent="0.3">
      <c r="A386">
        <v>26808</v>
      </c>
      <c r="B386" t="s">
        <v>384</v>
      </c>
      <c r="C386" t="s">
        <v>355</v>
      </c>
    </row>
    <row r="387" spans="1:3" hidden="1" x14ac:dyDescent="0.3">
      <c r="A387">
        <v>27960</v>
      </c>
      <c r="B387" t="s">
        <v>385</v>
      </c>
      <c r="C387" t="s">
        <v>355</v>
      </c>
    </row>
    <row r="388" spans="1:3" hidden="1" x14ac:dyDescent="0.3">
      <c r="A388">
        <v>27987</v>
      </c>
      <c r="B388" t="s">
        <v>386</v>
      </c>
      <c r="C388" t="s">
        <v>355</v>
      </c>
    </row>
    <row r="389" spans="1:3" hidden="1" x14ac:dyDescent="0.3">
      <c r="A389">
        <v>29696</v>
      </c>
      <c r="B389" t="s">
        <v>387</v>
      </c>
      <c r="C389" t="s">
        <v>355</v>
      </c>
    </row>
    <row r="390" spans="1:3" hidden="1" x14ac:dyDescent="0.3">
      <c r="A390">
        <v>32859</v>
      </c>
      <c r="B390" t="s">
        <v>388</v>
      </c>
      <c r="C390" t="s">
        <v>355</v>
      </c>
    </row>
    <row r="391" spans="1:3" hidden="1" x14ac:dyDescent="0.3">
      <c r="A391">
        <v>33138</v>
      </c>
      <c r="B391" t="s">
        <v>389</v>
      </c>
      <c r="C391" t="s">
        <v>355</v>
      </c>
    </row>
    <row r="392" spans="1:3" hidden="1" x14ac:dyDescent="0.3">
      <c r="A392">
        <v>34452</v>
      </c>
      <c r="B392" t="s">
        <v>390</v>
      </c>
      <c r="C392" t="s">
        <v>355</v>
      </c>
    </row>
    <row r="393" spans="1:3" hidden="1" x14ac:dyDescent="0.3">
      <c r="A393">
        <v>34916</v>
      </c>
      <c r="B393" t="s">
        <v>391</v>
      </c>
      <c r="C393" t="s">
        <v>355</v>
      </c>
    </row>
    <row r="394" spans="1:3" hidden="1" x14ac:dyDescent="0.3">
      <c r="A394">
        <v>35378</v>
      </c>
      <c r="B394" t="s">
        <v>392</v>
      </c>
      <c r="C394" t="s">
        <v>355</v>
      </c>
    </row>
    <row r="395" spans="1:3" hidden="1" x14ac:dyDescent="0.3">
      <c r="A395">
        <v>36056</v>
      </c>
      <c r="B395" t="s">
        <v>393</v>
      </c>
      <c r="C395" t="s">
        <v>355</v>
      </c>
    </row>
    <row r="396" spans="1:3" hidden="1" x14ac:dyDescent="0.3">
      <c r="A396">
        <v>36838</v>
      </c>
      <c r="B396" t="s">
        <v>394</v>
      </c>
      <c r="C396" t="s">
        <v>355</v>
      </c>
    </row>
    <row r="397" spans="1:3" hidden="1" x14ac:dyDescent="0.3">
      <c r="A397">
        <v>36940</v>
      </c>
      <c r="B397" t="s">
        <v>395</v>
      </c>
      <c r="C397" t="s">
        <v>355</v>
      </c>
    </row>
    <row r="398" spans="1:3" hidden="1" x14ac:dyDescent="0.3">
      <c r="A398">
        <v>37362</v>
      </c>
      <c r="B398" t="s">
        <v>396</v>
      </c>
      <c r="C398" t="s">
        <v>355</v>
      </c>
    </row>
    <row r="399" spans="1:3" hidden="1" x14ac:dyDescent="0.3">
      <c r="A399">
        <v>37974</v>
      </c>
      <c r="B399" t="s">
        <v>397</v>
      </c>
      <c r="C399" t="s">
        <v>355</v>
      </c>
    </row>
    <row r="400" spans="1:3" hidden="1" x14ac:dyDescent="0.3">
      <c r="A400">
        <v>38989</v>
      </c>
      <c r="B400" t="s">
        <v>398</v>
      </c>
      <c r="C400" t="s">
        <v>355</v>
      </c>
    </row>
    <row r="401" spans="1:3" hidden="1" x14ac:dyDescent="0.3">
      <c r="A401">
        <v>39640</v>
      </c>
      <c r="B401" t="s">
        <v>399</v>
      </c>
      <c r="C401" t="s">
        <v>355</v>
      </c>
    </row>
    <row r="402" spans="1:3" hidden="1" x14ac:dyDescent="0.3">
      <c r="A402">
        <v>39993</v>
      </c>
      <c r="B402" t="s">
        <v>400</v>
      </c>
      <c r="C402" t="s">
        <v>355</v>
      </c>
    </row>
    <row r="403" spans="1:3" hidden="1" x14ac:dyDescent="0.3">
      <c r="A403">
        <v>40428</v>
      </c>
      <c r="B403" t="s">
        <v>401</v>
      </c>
      <c r="C403" t="s">
        <v>355</v>
      </c>
    </row>
    <row r="404" spans="1:3" hidden="1" x14ac:dyDescent="0.3">
      <c r="A404">
        <v>41297</v>
      </c>
      <c r="B404" t="s">
        <v>402</v>
      </c>
      <c r="C404" t="s">
        <v>355</v>
      </c>
    </row>
    <row r="405" spans="1:3" hidden="1" x14ac:dyDescent="0.3">
      <c r="A405">
        <v>41718</v>
      </c>
      <c r="B405" t="s">
        <v>403</v>
      </c>
      <c r="C405" t="s">
        <v>355</v>
      </c>
    </row>
    <row r="406" spans="1:3" hidden="1" x14ac:dyDescent="0.3">
      <c r="A406">
        <v>102007</v>
      </c>
      <c r="B406" t="s">
        <v>404</v>
      </c>
      <c r="C406" t="s">
        <v>355</v>
      </c>
    </row>
    <row r="407" spans="1:3" hidden="1" x14ac:dyDescent="0.3">
      <c r="A407">
        <v>102045</v>
      </c>
      <c r="B407" t="s">
        <v>405</v>
      </c>
      <c r="C407" t="s">
        <v>355</v>
      </c>
    </row>
    <row r="408" spans="1:3" hidden="1" x14ac:dyDescent="0.3">
      <c r="A408">
        <v>102091</v>
      </c>
      <c r="B408" t="s">
        <v>406</v>
      </c>
      <c r="C408" t="s">
        <v>355</v>
      </c>
    </row>
    <row r="409" spans="1:3" hidden="1" x14ac:dyDescent="0.3">
      <c r="A409">
        <v>102133</v>
      </c>
      <c r="B409" t="s">
        <v>407</v>
      </c>
      <c r="C409" t="s">
        <v>355</v>
      </c>
    </row>
    <row r="410" spans="1:3" hidden="1" x14ac:dyDescent="0.3">
      <c r="A410">
        <v>102145</v>
      </c>
      <c r="B410" t="s">
        <v>408</v>
      </c>
      <c r="C410" t="s">
        <v>355</v>
      </c>
    </row>
    <row r="411" spans="1:3" hidden="1" x14ac:dyDescent="0.3">
      <c r="A411">
        <v>102177</v>
      </c>
      <c r="B411" t="s">
        <v>409</v>
      </c>
      <c r="C411" t="s">
        <v>355</v>
      </c>
    </row>
    <row r="412" spans="1:3" hidden="1" x14ac:dyDescent="0.3">
      <c r="A412">
        <v>102182</v>
      </c>
      <c r="B412" t="s">
        <v>410</v>
      </c>
      <c r="C412" t="s">
        <v>355</v>
      </c>
    </row>
    <row r="413" spans="1:3" hidden="1" x14ac:dyDescent="0.3">
      <c r="A413">
        <v>2051601</v>
      </c>
      <c r="B413" t="s">
        <v>411</v>
      </c>
      <c r="C413" t="s">
        <v>355</v>
      </c>
    </row>
    <row r="414" spans="1:3" hidden="1" x14ac:dyDescent="0.3">
      <c r="A414">
        <v>7740223</v>
      </c>
      <c r="B414" t="s">
        <v>412</v>
      </c>
      <c r="C414" t="s">
        <v>355</v>
      </c>
    </row>
    <row r="415" spans="1:3" hidden="1" x14ac:dyDescent="0.3">
      <c r="A415">
        <v>14012349</v>
      </c>
      <c r="B415" t="s">
        <v>413</v>
      </c>
      <c r="C415" t="s">
        <v>355</v>
      </c>
    </row>
    <row r="416" spans="1:3" hidden="1" x14ac:dyDescent="0.3">
      <c r="A416">
        <v>13764883</v>
      </c>
      <c r="B416" t="s">
        <v>414</v>
      </c>
      <c r="C416" t="s">
        <v>355</v>
      </c>
    </row>
    <row r="417" spans="1:3" hidden="1" x14ac:dyDescent="0.3">
      <c r="A417">
        <v>111111111</v>
      </c>
      <c r="B417" t="s">
        <v>415</v>
      </c>
      <c r="C417" t="s">
        <v>13</v>
      </c>
    </row>
    <row r="418" spans="1:3" hidden="1" x14ac:dyDescent="0.3">
      <c r="A418">
        <v>999999999</v>
      </c>
      <c r="B418" t="s">
        <v>416</v>
      </c>
      <c r="C418" t="s">
        <v>355</v>
      </c>
    </row>
    <row r="419" spans="1:3" hidden="1" x14ac:dyDescent="0.3">
      <c r="A419" s="2" t="str">
        <f>IF(LEN(COMPANY_NUMBER)&gt;0,"pass","fail")</f>
        <v>fail</v>
      </c>
    </row>
    <row r="420" spans="1:3" hidden="1" x14ac:dyDescent="0.3">
      <c r="A420" s="2" t="str">
        <f>IF(LEN(REPORTING_DATE)&gt;0,RIGHT(REPORTING_DATE,2)&amp;"/"&amp;DAY(DATE(YEAR(RIGHT(REPORTING_DATE,2)&amp;"/15/"&amp;LEFT(REPORTING_DATE,4)),MONTH(RIGHT(REPORTING_DATE,2)&amp;"/15/"&amp;LEFT(REPORTING_DATE,4))+1,1)-1)&amp;"/"&amp;LEFT(REPORTING_DATE,4),"")</f>
        <v/>
      </c>
    </row>
  </sheetData>
  <sheetProtection algorithmName="SHA-512" hashValue="gkXeWG/2xjL3rLduWicXAhklRpbRDVl5Di51MFaw+C8zZjvW17ORzCHrEQ2mLJg7Npm7g9ZPtrsJClO4qre9VA==" saltValue="9G4ddCSNOBUNkjPiIRLcmw==" spinCount="100000" sheet="1" objects="1" scenarios="1" selectLockedCells="1"/>
  <conditionalFormatting sqref="B12">
    <cfRule type="expression" dxfId="198" priority="1" stopIfTrue="1">
      <formula>AND(LEN(EST_DIR_INC_LOSS)=0,EDIT_CHECK_8="fail")</formula>
    </cfRule>
    <cfRule type="expression" dxfId="197" priority="2" stopIfTrue="1">
      <formula>EDIT_CHECK_10="fail"</formula>
    </cfRule>
  </conditionalFormatting>
  <conditionalFormatting sqref="B13">
    <cfRule type="expression" dxfId="196" priority="3" stopIfTrue="1">
      <formula>AND(LEN(EST_NET_INC_LOSS)=0,EDIT_CHECK_8="fail")</formula>
    </cfRule>
    <cfRule type="expression" dxfId="195" priority="4" stopIfTrue="1">
      <formula>EDIT_CHECK_9="fail"</formula>
    </cfRule>
  </conditionalFormatting>
  <dataValidations count="6">
    <dataValidation type="list" showDropDown="1" showErrorMessage="1" errorTitle="Not a valid company number" error="Licensed insurance, foreign, or domestic surplus line companies must use their five-digit NAIC company code. Alien surplus lines companies must use their TDI company number." sqref="B4" xr:uid="{52CF775F-372F-4793-983C-17E50E2C5DA4}">
      <formula1>A16:A418</formula1>
    </dataValidation>
    <dataValidation type="list" showErrorMessage="1" errorTitle="Not a valid entry" error="You must enter/choose yes or no" sqref="B10" xr:uid="{9F4D8E9A-DA26-428D-816E-916C02707CD2}">
      <formula1>"yes,no"</formula1>
    </dataValidation>
    <dataValidation type="list" showErrorMessage="1" errorTitle="Not a valid entry" error="You must enter/choose initial or correction" sqref="B11" xr:uid="{096EC7F7-CDCE-48EC-AA0F-F78D4159FA8D}">
      <formula1>"initial,correction"</formula1>
    </dataValidation>
    <dataValidation type="decimal" operator="greaterThan" allowBlank="1" showDropDown="1" showErrorMessage="1" errorTitle="Not allowed" error="Only values greater than zero allowed." sqref="B12" xr:uid="{7E75FB9E-F8EB-4F32-B0AE-84DDBE615AB5}">
      <formula1>0</formula1>
    </dataValidation>
    <dataValidation type="decimal" operator="greaterThanOrEqual" allowBlank="1" showDropDown="1" showErrorMessage="1" errorTitle="Not allowed" error="Only values greater than or equal to zero allowed." sqref="B13" xr:uid="{AEB48B70-D875-4B7C-98F4-7859942CC664}">
      <formula1>0</formula1>
    </dataValidation>
    <dataValidation type="custom" showDropDown="1" showErrorMessage="1" errorTitle="Data not accepted" error="Wrong format: should be YYYYMM. For example, if the company is reporting data through the end of September 2019, report 201909._x000d__x000a_Reporting Date cannot be prior to the event date or in the future." sqref="B3" xr:uid="{A917777D-5D5C-4E91-99D0-AC79423E9277}">
      <formula1>IF(LEN(REPORTING_DATE)&gt;0,AND(VALUE(REPORTING_DATE2)&gt;VALUE(TEXT(EVENT_DATE,"MM/DD/YYYY")),VALUE(REPORTING_DATE2)&lt;VALUE(TODAY()),TYPE(B3)=1),"")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E92F-87EB-40A9-A9B2-5518967334A8}">
  <sheetPr codeName="Sheet2"/>
  <dimension ref="A1:AX35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4.4" x14ac:dyDescent="0.3"/>
  <cols>
    <col min="1" max="1" width="9.33203125" customWidth="1"/>
    <col min="2" max="2" width="14.6640625" style="33" customWidth="1"/>
    <col min="3" max="3" width="12.21875" style="33" customWidth="1"/>
    <col min="4" max="6" width="15.88671875" style="8" customWidth="1"/>
    <col min="7" max="8" width="18.6640625" style="1" customWidth="1"/>
    <col min="9" max="12" width="15.88671875" style="8" customWidth="1"/>
    <col min="13" max="14" width="18.6640625" style="1" customWidth="1"/>
    <col min="15" max="18" width="15.88671875" style="8" customWidth="1"/>
    <col min="19" max="20" width="18.6640625" style="1" customWidth="1"/>
    <col min="21" max="23" width="15.88671875" style="8" customWidth="1"/>
    <col min="24" max="25" width="18.6640625" style="1" customWidth="1"/>
    <col min="26" max="28" width="15.88671875" style="8" customWidth="1"/>
    <col min="29" max="30" width="18.6640625" style="1" customWidth="1"/>
    <col min="31" max="33" width="15.88671875" style="8" customWidth="1"/>
    <col min="34" max="35" width="18.6640625" style="1" customWidth="1"/>
    <col min="36" max="38" width="15.88671875" style="8" customWidth="1"/>
    <col min="39" max="40" width="18.6640625" style="1" customWidth="1"/>
    <col min="41" max="43" width="15.88671875" style="8" customWidth="1"/>
    <col min="44" max="45" width="18.6640625" style="1" customWidth="1"/>
    <col min="46" max="48" width="15.88671875" style="8" customWidth="1"/>
    <col min="49" max="50" width="18.6640625" style="1" customWidth="1"/>
  </cols>
  <sheetData>
    <row r="1" spans="1:50" ht="15.75" customHeight="1" x14ac:dyDescent="0.3">
      <c r="B1" s="34"/>
      <c r="C1" s="34"/>
      <c r="D1" s="39" t="s">
        <v>455</v>
      </c>
      <c r="E1" s="39"/>
      <c r="F1" s="39"/>
      <c r="G1" s="39"/>
      <c r="H1" s="39"/>
      <c r="I1" s="40"/>
      <c r="J1" s="41" t="s">
        <v>456</v>
      </c>
      <c r="K1" s="41"/>
      <c r="L1" s="41"/>
      <c r="M1" s="41"/>
      <c r="N1" s="41"/>
      <c r="O1" s="42"/>
      <c r="P1" s="35" t="s">
        <v>417</v>
      </c>
      <c r="Q1" s="35"/>
      <c r="R1" s="35"/>
      <c r="S1" s="35"/>
      <c r="T1" s="36"/>
      <c r="U1" s="37" t="s">
        <v>418</v>
      </c>
      <c r="V1" s="37"/>
      <c r="W1" s="37"/>
      <c r="X1" s="37"/>
      <c r="Y1" s="38"/>
      <c r="Z1" s="35" t="s">
        <v>457</v>
      </c>
      <c r="AA1" s="35"/>
      <c r="AB1" s="35"/>
      <c r="AC1" s="35"/>
      <c r="AD1" s="36"/>
      <c r="AE1" s="37" t="s">
        <v>419</v>
      </c>
      <c r="AF1" s="37"/>
      <c r="AG1" s="37"/>
      <c r="AH1" s="37"/>
      <c r="AI1" s="38"/>
      <c r="AJ1" s="35" t="s">
        <v>458</v>
      </c>
      <c r="AK1" s="35"/>
      <c r="AL1" s="35"/>
      <c r="AM1" s="35"/>
      <c r="AN1" s="36"/>
      <c r="AO1" s="37" t="s">
        <v>420</v>
      </c>
      <c r="AP1" s="37"/>
      <c r="AQ1" s="37"/>
      <c r="AR1" s="37"/>
      <c r="AS1" s="38"/>
      <c r="AT1" s="35" t="s">
        <v>421</v>
      </c>
      <c r="AU1" s="35"/>
      <c r="AV1" s="35"/>
      <c r="AW1" s="35"/>
      <c r="AX1" s="35"/>
    </row>
    <row r="2" spans="1:50" ht="63" customHeight="1" x14ac:dyDescent="0.3">
      <c r="A2" s="9" t="s">
        <v>422</v>
      </c>
      <c r="B2" s="10" t="s">
        <v>0</v>
      </c>
      <c r="C2" s="10" t="s">
        <v>510</v>
      </c>
      <c r="D2" s="10" t="s">
        <v>423</v>
      </c>
      <c r="E2" s="10" t="s">
        <v>424</v>
      </c>
      <c r="F2" s="10" t="s">
        <v>425</v>
      </c>
      <c r="G2" s="11" t="s">
        <v>426</v>
      </c>
      <c r="H2" s="11" t="s">
        <v>427</v>
      </c>
      <c r="I2" s="10" t="s">
        <v>459</v>
      </c>
      <c r="J2" s="12" t="s">
        <v>423</v>
      </c>
      <c r="K2" s="12" t="s">
        <v>424</v>
      </c>
      <c r="L2" s="12" t="s">
        <v>425</v>
      </c>
      <c r="M2" s="13" t="s">
        <v>426</v>
      </c>
      <c r="N2" s="13" t="s">
        <v>427</v>
      </c>
      <c r="O2" s="12" t="s">
        <v>459</v>
      </c>
      <c r="P2" s="10" t="s">
        <v>423</v>
      </c>
      <c r="Q2" s="10" t="s">
        <v>424</v>
      </c>
      <c r="R2" s="10" t="s">
        <v>425</v>
      </c>
      <c r="S2" s="11" t="s">
        <v>426</v>
      </c>
      <c r="T2" s="11" t="s">
        <v>427</v>
      </c>
      <c r="U2" s="12" t="s">
        <v>423</v>
      </c>
      <c r="V2" s="12" t="s">
        <v>424</v>
      </c>
      <c r="W2" s="12" t="s">
        <v>425</v>
      </c>
      <c r="X2" s="13" t="s">
        <v>426</v>
      </c>
      <c r="Y2" s="13" t="s">
        <v>427</v>
      </c>
      <c r="Z2" s="10" t="s">
        <v>423</v>
      </c>
      <c r="AA2" s="10" t="s">
        <v>424</v>
      </c>
      <c r="AB2" s="10" t="s">
        <v>425</v>
      </c>
      <c r="AC2" s="11" t="s">
        <v>426</v>
      </c>
      <c r="AD2" s="11" t="s">
        <v>427</v>
      </c>
      <c r="AE2" s="12" t="s">
        <v>423</v>
      </c>
      <c r="AF2" s="12" t="s">
        <v>424</v>
      </c>
      <c r="AG2" s="12" t="s">
        <v>425</v>
      </c>
      <c r="AH2" s="13" t="s">
        <v>426</v>
      </c>
      <c r="AI2" s="13" t="s">
        <v>427</v>
      </c>
      <c r="AJ2" s="10" t="s">
        <v>423</v>
      </c>
      <c r="AK2" s="10" t="s">
        <v>424</v>
      </c>
      <c r="AL2" s="10" t="s">
        <v>425</v>
      </c>
      <c r="AM2" s="11" t="s">
        <v>426</v>
      </c>
      <c r="AN2" s="11" t="s">
        <v>427</v>
      </c>
      <c r="AO2" s="12" t="s">
        <v>423</v>
      </c>
      <c r="AP2" s="12" t="s">
        <v>424</v>
      </c>
      <c r="AQ2" s="12" t="s">
        <v>425</v>
      </c>
      <c r="AR2" s="13" t="s">
        <v>426</v>
      </c>
      <c r="AS2" s="13" t="s">
        <v>427</v>
      </c>
      <c r="AT2" s="10" t="s">
        <v>423</v>
      </c>
      <c r="AU2" s="10" t="s">
        <v>424</v>
      </c>
      <c r="AV2" s="10" t="s">
        <v>425</v>
      </c>
      <c r="AW2" s="11" t="s">
        <v>426</v>
      </c>
      <c r="AX2" s="11" t="s">
        <v>427</v>
      </c>
    </row>
    <row r="3" spans="1:50" ht="16.8" x14ac:dyDescent="0.3">
      <c r="A3" s="14" t="s">
        <v>428</v>
      </c>
      <c r="B3" s="14" t="str">
        <f>IFERROR(IF(VLOOKUP(COMPANY_NUMBER,COMPANY_LIST,3,FALSE)="N",'General Info'!$B$1,""),"")</f>
        <v/>
      </c>
      <c r="C3" s="14" t="str">
        <f>IFERROR(IF(VLOOKUP(COMPANY_NUMBER,COMPANY_LIST,3,FALSE)="N",COMPANY_NUMBER,""),"")</f>
        <v/>
      </c>
      <c r="D3" s="15"/>
      <c r="E3" s="15"/>
      <c r="F3" s="15"/>
      <c r="G3" s="16"/>
      <c r="H3" s="16"/>
      <c r="I3" s="15"/>
      <c r="J3" s="17"/>
      <c r="K3" s="17"/>
      <c r="L3" s="17"/>
      <c r="M3" s="18"/>
      <c r="N3" s="18"/>
      <c r="O3" s="17"/>
      <c r="P3" s="15"/>
      <c r="Q3" s="15"/>
      <c r="R3" s="15"/>
      <c r="S3" s="16"/>
      <c r="T3" s="16"/>
      <c r="U3" s="17"/>
      <c r="V3" s="17"/>
      <c r="W3" s="17"/>
      <c r="X3" s="18"/>
      <c r="Y3" s="18"/>
      <c r="Z3" s="15"/>
      <c r="AA3" s="15"/>
      <c r="AB3" s="15"/>
      <c r="AC3" s="16"/>
      <c r="AD3" s="16"/>
      <c r="AE3" s="17"/>
      <c r="AF3" s="17"/>
      <c r="AG3" s="17"/>
      <c r="AH3" s="18"/>
      <c r="AI3" s="18"/>
      <c r="AJ3" s="15"/>
      <c r="AK3" s="15"/>
      <c r="AL3" s="15"/>
      <c r="AM3" s="16"/>
      <c r="AN3" s="16"/>
      <c r="AO3" s="17"/>
      <c r="AP3" s="17"/>
      <c r="AQ3" s="17"/>
      <c r="AR3" s="18"/>
      <c r="AS3" s="18"/>
      <c r="AT3" s="15"/>
      <c r="AU3" s="15"/>
      <c r="AV3" s="15"/>
      <c r="AW3" s="16"/>
      <c r="AX3" s="16"/>
    </row>
    <row r="4" spans="1:50" ht="16.8" x14ac:dyDescent="0.3">
      <c r="A4" s="14" t="s">
        <v>429</v>
      </c>
      <c r="B4" s="14" t="str">
        <f>IFERROR(IF(VLOOKUP(COMPANY_NUMBER,COMPANY_LIST,3,FALSE)="N",'General Info'!$B$1,""),"")</f>
        <v/>
      </c>
      <c r="C4" s="14" t="str">
        <f t="shared" ref="C4:C12" si="0">IFERROR(IF(VLOOKUP(COMPANY_NUMBER,COMPANY_LIST,3,FALSE)="N",COMPANY_NUMBER,""),"")</f>
        <v/>
      </c>
      <c r="D4" s="15"/>
      <c r="E4" s="15"/>
      <c r="F4" s="15"/>
      <c r="G4" s="16"/>
      <c r="H4" s="16"/>
      <c r="I4" s="15"/>
      <c r="J4" s="17"/>
      <c r="K4" s="17"/>
      <c r="L4" s="17"/>
      <c r="M4" s="18"/>
      <c r="N4" s="18"/>
      <c r="O4" s="17"/>
      <c r="P4" s="15"/>
      <c r="Q4" s="15"/>
      <c r="R4" s="15"/>
      <c r="S4" s="16"/>
      <c r="T4" s="16"/>
      <c r="U4" s="17"/>
      <c r="V4" s="17"/>
      <c r="W4" s="17"/>
      <c r="X4" s="18"/>
      <c r="Y4" s="18"/>
      <c r="Z4" s="15"/>
      <c r="AA4" s="15"/>
      <c r="AB4" s="15"/>
      <c r="AC4" s="16"/>
      <c r="AD4" s="16"/>
      <c r="AE4" s="17"/>
      <c r="AF4" s="17"/>
      <c r="AG4" s="17"/>
      <c r="AH4" s="18"/>
      <c r="AI4" s="18"/>
      <c r="AJ4" s="15"/>
      <c r="AK4" s="15"/>
      <c r="AL4" s="15"/>
      <c r="AM4" s="16"/>
      <c r="AN4" s="16"/>
      <c r="AO4" s="17"/>
      <c r="AP4" s="17"/>
      <c r="AQ4" s="17"/>
      <c r="AR4" s="18"/>
      <c r="AS4" s="18"/>
      <c r="AT4" s="15"/>
      <c r="AU4" s="15"/>
      <c r="AV4" s="15"/>
      <c r="AW4" s="16"/>
      <c r="AX4" s="16"/>
    </row>
    <row r="5" spans="1:50" ht="16.8" x14ac:dyDescent="0.3">
      <c r="A5" s="14" t="s">
        <v>430</v>
      </c>
      <c r="B5" s="14" t="str">
        <f>IFERROR(IF(VLOOKUP(COMPANY_NUMBER,COMPANY_LIST,3,FALSE)="N",'General Info'!$B$1,""),"")</f>
        <v/>
      </c>
      <c r="C5" s="14" t="str">
        <f t="shared" si="0"/>
        <v/>
      </c>
      <c r="D5" s="15"/>
      <c r="E5" s="15"/>
      <c r="F5" s="15"/>
      <c r="G5" s="16"/>
      <c r="H5" s="16"/>
      <c r="I5" s="15"/>
      <c r="J5" s="17"/>
      <c r="K5" s="17"/>
      <c r="L5" s="17"/>
      <c r="M5" s="18"/>
      <c r="N5" s="18"/>
      <c r="O5" s="17"/>
      <c r="P5" s="15"/>
      <c r="Q5" s="15"/>
      <c r="R5" s="15"/>
      <c r="S5" s="16"/>
      <c r="T5" s="16"/>
      <c r="U5" s="17"/>
      <c r="V5" s="17"/>
      <c r="W5" s="17"/>
      <c r="X5" s="18"/>
      <c r="Y5" s="18"/>
      <c r="Z5" s="15"/>
      <c r="AA5" s="15"/>
      <c r="AB5" s="15"/>
      <c r="AC5" s="16"/>
      <c r="AD5" s="16"/>
      <c r="AE5" s="17"/>
      <c r="AF5" s="17"/>
      <c r="AG5" s="17"/>
      <c r="AH5" s="18"/>
      <c r="AI5" s="18"/>
      <c r="AJ5" s="15"/>
      <c r="AK5" s="15"/>
      <c r="AL5" s="15"/>
      <c r="AM5" s="16"/>
      <c r="AN5" s="16"/>
      <c r="AO5" s="17"/>
      <c r="AP5" s="17"/>
      <c r="AQ5" s="17"/>
      <c r="AR5" s="18"/>
      <c r="AS5" s="18"/>
      <c r="AT5" s="15"/>
      <c r="AU5" s="15"/>
      <c r="AV5" s="15"/>
      <c r="AW5" s="16"/>
      <c r="AX5" s="16"/>
    </row>
    <row r="6" spans="1:50" ht="16.8" x14ac:dyDescent="0.3">
      <c r="A6" s="14" t="s">
        <v>431</v>
      </c>
      <c r="B6" s="14" t="str">
        <f>IFERROR(IF(VLOOKUP(COMPANY_NUMBER,COMPANY_LIST,3,FALSE)="N",'General Info'!$B$1,""),"")</f>
        <v/>
      </c>
      <c r="C6" s="14" t="str">
        <f t="shared" si="0"/>
        <v/>
      </c>
      <c r="D6" s="15"/>
      <c r="E6" s="15"/>
      <c r="F6" s="15"/>
      <c r="G6" s="16"/>
      <c r="H6" s="16"/>
      <c r="I6" s="15"/>
      <c r="J6" s="17"/>
      <c r="K6" s="17"/>
      <c r="L6" s="17"/>
      <c r="M6" s="18"/>
      <c r="N6" s="18"/>
      <c r="O6" s="17"/>
      <c r="P6" s="15"/>
      <c r="Q6" s="15"/>
      <c r="R6" s="15"/>
      <c r="S6" s="16"/>
      <c r="T6" s="16"/>
      <c r="U6" s="17"/>
      <c r="V6" s="17"/>
      <c r="W6" s="17"/>
      <c r="X6" s="18"/>
      <c r="Y6" s="18"/>
      <c r="Z6" s="15"/>
      <c r="AA6" s="15"/>
      <c r="AB6" s="15"/>
      <c r="AC6" s="16"/>
      <c r="AD6" s="16"/>
      <c r="AE6" s="17"/>
      <c r="AF6" s="17"/>
      <c r="AG6" s="17"/>
      <c r="AH6" s="18"/>
      <c r="AI6" s="18"/>
      <c r="AJ6" s="15"/>
      <c r="AK6" s="15"/>
      <c r="AL6" s="15"/>
      <c r="AM6" s="16"/>
      <c r="AN6" s="16"/>
      <c r="AO6" s="17"/>
      <c r="AP6" s="17"/>
      <c r="AQ6" s="17"/>
      <c r="AR6" s="18"/>
      <c r="AS6" s="18"/>
      <c r="AT6" s="15"/>
      <c r="AU6" s="15"/>
      <c r="AV6" s="15"/>
      <c r="AW6" s="16"/>
      <c r="AX6" s="16"/>
    </row>
    <row r="7" spans="1:50" ht="16.8" x14ac:dyDescent="0.3">
      <c r="A7" s="14" t="s">
        <v>432</v>
      </c>
      <c r="B7" s="14" t="str">
        <f>IFERROR(IF(VLOOKUP(COMPANY_NUMBER,COMPANY_LIST,3,FALSE)="N",'General Info'!$B$1,""),"")</f>
        <v/>
      </c>
      <c r="C7" s="14" t="str">
        <f t="shared" si="0"/>
        <v/>
      </c>
      <c r="D7" s="15"/>
      <c r="E7" s="15"/>
      <c r="F7" s="15"/>
      <c r="G7" s="16"/>
      <c r="H7" s="16"/>
      <c r="I7" s="15"/>
      <c r="J7" s="17"/>
      <c r="K7" s="17"/>
      <c r="L7" s="17"/>
      <c r="M7" s="18"/>
      <c r="N7" s="18"/>
      <c r="O7" s="17"/>
      <c r="P7" s="15"/>
      <c r="Q7" s="15"/>
      <c r="R7" s="15"/>
      <c r="S7" s="16"/>
      <c r="T7" s="16"/>
      <c r="U7" s="17"/>
      <c r="V7" s="17"/>
      <c r="W7" s="17"/>
      <c r="X7" s="18"/>
      <c r="Y7" s="18"/>
      <c r="Z7" s="15"/>
      <c r="AA7" s="15"/>
      <c r="AB7" s="15"/>
      <c r="AC7" s="16"/>
      <c r="AD7" s="16"/>
      <c r="AE7" s="17"/>
      <c r="AF7" s="17"/>
      <c r="AG7" s="17"/>
      <c r="AH7" s="18"/>
      <c r="AI7" s="18"/>
      <c r="AJ7" s="15"/>
      <c r="AK7" s="15"/>
      <c r="AL7" s="15"/>
      <c r="AM7" s="16"/>
      <c r="AN7" s="16"/>
      <c r="AO7" s="17"/>
      <c r="AP7" s="17"/>
      <c r="AQ7" s="17"/>
      <c r="AR7" s="18"/>
      <c r="AS7" s="18"/>
      <c r="AT7" s="15"/>
      <c r="AU7" s="15"/>
      <c r="AV7" s="15"/>
      <c r="AW7" s="16"/>
      <c r="AX7" s="16"/>
    </row>
    <row r="8" spans="1:50" ht="16.8" x14ac:dyDescent="0.3">
      <c r="A8" s="14" t="s">
        <v>433</v>
      </c>
      <c r="B8" s="14" t="str">
        <f>IFERROR(IF(VLOOKUP(COMPANY_NUMBER,COMPANY_LIST,3,FALSE)="N",'General Info'!$B$1,""),"")</f>
        <v/>
      </c>
      <c r="C8" s="14" t="str">
        <f t="shared" si="0"/>
        <v/>
      </c>
      <c r="D8" s="15"/>
      <c r="E8" s="15"/>
      <c r="F8" s="15"/>
      <c r="G8" s="16"/>
      <c r="H8" s="16"/>
      <c r="I8" s="15"/>
      <c r="J8" s="17"/>
      <c r="K8" s="17"/>
      <c r="L8" s="17"/>
      <c r="M8" s="18"/>
      <c r="N8" s="18"/>
      <c r="O8" s="17"/>
      <c r="P8" s="15"/>
      <c r="Q8" s="15"/>
      <c r="R8" s="15"/>
      <c r="S8" s="16"/>
      <c r="T8" s="16"/>
      <c r="U8" s="17"/>
      <c r="V8" s="17"/>
      <c r="W8" s="17"/>
      <c r="X8" s="18"/>
      <c r="Y8" s="18"/>
      <c r="Z8" s="15"/>
      <c r="AA8" s="15"/>
      <c r="AB8" s="15"/>
      <c r="AC8" s="16"/>
      <c r="AD8" s="16"/>
      <c r="AE8" s="17"/>
      <c r="AF8" s="17"/>
      <c r="AG8" s="17"/>
      <c r="AH8" s="18"/>
      <c r="AI8" s="18"/>
      <c r="AJ8" s="15"/>
      <c r="AK8" s="15"/>
      <c r="AL8" s="15"/>
      <c r="AM8" s="16"/>
      <c r="AN8" s="16"/>
      <c r="AO8" s="17"/>
      <c r="AP8" s="17"/>
      <c r="AQ8" s="17"/>
      <c r="AR8" s="18"/>
      <c r="AS8" s="18"/>
      <c r="AT8" s="15"/>
      <c r="AU8" s="15"/>
      <c r="AV8" s="15"/>
      <c r="AW8" s="16"/>
      <c r="AX8" s="16"/>
    </row>
    <row r="9" spans="1:50" ht="16.8" x14ac:dyDescent="0.3">
      <c r="A9" s="14" t="s">
        <v>434</v>
      </c>
      <c r="B9" s="14" t="str">
        <f>IFERROR(IF(VLOOKUP(COMPANY_NUMBER,COMPANY_LIST,3,FALSE)="N",'General Info'!$B$1,""),"")</f>
        <v/>
      </c>
      <c r="C9" s="14" t="str">
        <f t="shared" si="0"/>
        <v/>
      </c>
      <c r="D9" s="15"/>
      <c r="E9" s="15"/>
      <c r="F9" s="15"/>
      <c r="G9" s="16"/>
      <c r="H9" s="16"/>
      <c r="I9" s="15"/>
      <c r="J9" s="17"/>
      <c r="K9" s="17"/>
      <c r="L9" s="17"/>
      <c r="M9" s="18"/>
      <c r="N9" s="18"/>
      <c r="O9" s="17"/>
      <c r="P9" s="15"/>
      <c r="Q9" s="15"/>
      <c r="R9" s="15"/>
      <c r="S9" s="16"/>
      <c r="T9" s="16"/>
      <c r="U9" s="17"/>
      <c r="V9" s="17"/>
      <c r="W9" s="17"/>
      <c r="X9" s="18"/>
      <c r="Y9" s="18"/>
      <c r="Z9" s="15"/>
      <c r="AA9" s="15"/>
      <c r="AB9" s="15"/>
      <c r="AC9" s="16"/>
      <c r="AD9" s="16"/>
      <c r="AE9" s="17"/>
      <c r="AF9" s="17"/>
      <c r="AG9" s="17"/>
      <c r="AH9" s="18"/>
      <c r="AI9" s="18"/>
      <c r="AJ9" s="15"/>
      <c r="AK9" s="15"/>
      <c r="AL9" s="15"/>
      <c r="AM9" s="16"/>
      <c r="AN9" s="16"/>
      <c r="AO9" s="17"/>
      <c r="AP9" s="17"/>
      <c r="AQ9" s="17"/>
      <c r="AR9" s="18"/>
      <c r="AS9" s="18"/>
      <c r="AT9" s="15"/>
      <c r="AU9" s="15"/>
      <c r="AV9" s="15"/>
      <c r="AW9" s="16"/>
      <c r="AX9" s="16"/>
    </row>
    <row r="10" spans="1:50" ht="16.8" x14ac:dyDescent="0.3">
      <c r="A10" s="14" t="s">
        <v>435</v>
      </c>
      <c r="B10" s="14" t="str">
        <f>IFERROR(IF(VLOOKUP(COMPANY_NUMBER,COMPANY_LIST,3,FALSE)="N",'General Info'!$B$1,""),"")</f>
        <v/>
      </c>
      <c r="C10" s="14" t="str">
        <f t="shared" si="0"/>
        <v/>
      </c>
      <c r="D10" s="15"/>
      <c r="E10" s="15"/>
      <c r="F10" s="15"/>
      <c r="G10" s="16"/>
      <c r="H10" s="16"/>
      <c r="I10" s="15"/>
      <c r="J10" s="17"/>
      <c r="K10" s="17"/>
      <c r="L10" s="17"/>
      <c r="M10" s="18"/>
      <c r="N10" s="18"/>
      <c r="O10" s="17"/>
      <c r="P10" s="15"/>
      <c r="Q10" s="15"/>
      <c r="R10" s="15"/>
      <c r="S10" s="16"/>
      <c r="T10" s="16"/>
      <c r="U10" s="17"/>
      <c r="V10" s="17"/>
      <c r="W10" s="17"/>
      <c r="X10" s="18"/>
      <c r="Y10" s="18"/>
      <c r="Z10" s="15"/>
      <c r="AA10" s="15"/>
      <c r="AB10" s="15"/>
      <c r="AC10" s="16"/>
      <c r="AD10" s="16"/>
      <c r="AE10" s="17"/>
      <c r="AF10" s="17"/>
      <c r="AG10" s="17"/>
      <c r="AH10" s="18"/>
      <c r="AI10" s="18"/>
      <c r="AJ10" s="15"/>
      <c r="AK10" s="15"/>
      <c r="AL10" s="15"/>
      <c r="AM10" s="16"/>
      <c r="AN10" s="16"/>
      <c r="AO10" s="17"/>
      <c r="AP10" s="17"/>
      <c r="AQ10" s="17"/>
      <c r="AR10" s="18"/>
      <c r="AS10" s="18"/>
      <c r="AT10" s="15"/>
      <c r="AU10" s="15"/>
      <c r="AV10" s="15"/>
      <c r="AW10" s="16"/>
      <c r="AX10" s="16"/>
    </row>
    <row r="11" spans="1:50" ht="16.8" x14ac:dyDescent="0.3">
      <c r="A11" s="14" t="s">
        <v>436</v>
      </c>
      <c r="B11" s="14" t="str">
        <f>IFERROR(IF(VLOOKUP(COMPANY_NUMBER,COMPANY_LIST,3,FALSE)="N",'General Info'!$B$1,""),"")</f>
        <v/>
      </c>
      <c r="C11" s="14" t="str">
        <f t="shared" si="0"/>
        <v/>
      </c>
      <c r="D11" s="15"/>
      <c r="E11" s="15"/>
      <c r="F11" s="15"/>
      <c r="G11" s="16"/>
      <c r="H11" s="16"/>
      <c r="I11" s="15"/>
      <c r="J11" s="17"/>
      <c r="K11" s="17"/>
      <c r="L11" s="17"/>
      <c r="M11" s="18"/>
      <c r="N11" s="18"/>
      <c r="O11" s="17"/>
      <c r="P11" s="15"/>
      <c r="Q11" s="15"/>
      <c r="R11" s="15"/>
      <c r="S11" s="16"/>
      <c r="T11" s="16"/>
      <c r="U11" s="17"/>
      <c r="V11" s="17"/>
      <c r="W11" s="17"/>
      <c r="X11" s="18"/>
      <c r="Y11" s="18"/>
      <c r="Z11" s="15"/>
      <c r="AA11" s="15"/>
      <c r="AB11" s="15"/>
      <c r="AC11" s="16"/>
      <c r="AD11" s="16"/>
      <c r="AE11" s="17"/>
      <c r="AF11" s="17"/>
      <c r="AG11" s="17"/>
      <c r="AH11" s="18"/>
      <c r="AI11" s="18"/>
      <c r="AJ11" s="15"/>
      <c r="AK11" s="15"/>
      <c r="AL11" s="15"/>
      <c r="AM11" s="16"/>
      <c r="AN11" s="16"/>
      <c r="AO11" s="17"/>
      <c r="AP11" s="17"/>
      <c r="AQ11" s="17"/>
      <c r="AR11" s="18"/>
      <c r="AS11" s="18"/>
      <c r="AT11" s="15"/>
      <c r="AU11" s="15"/>
      <c r="AV11" s="15"/>
      <c r="AW11" s="16"/>
      <c r="AX11" s="16"/>
    </row>
    <row r="12" spans="1:50" ht="16.8" x14ac:dyDescent="0.3">
      <c r="A12" s="14" t="s">
        <v>437</v>
      </c>
      <c r="B12" s="14" t="str">
        <f>IFERROR(IF(VLOOKUP(COMPANY_NUMBER,COMPANY_LIST,3,FALSE)="N",'General Info'!$B$1,""),"")</f>
        <v/>
      </c>
      <c r="C12" s="14" t="str">
        <f t="shared" si="0"/>
        <v/>
      </c>
      <c r="D12" s="15"/>
      <c r="E12" s="15"/>
      <c r="F12" s="15"/>
      <c r="G12" s="16"/>
      <c r="H12" s="16"/>
      <c r="I12" s="15"/>
      <c r="J12" s="17"/>
      <c r="K12" s="17"/>
      <c r="L12" s="17"/>
      <c r="M12" s="18"/>
      <c r="N12" s="18"/>
      <c r="O12" s="17"/>
      <c r="P12" s="15"/>
      <c r="Q12" s="15"/>
      <c r="R12" s="15"/>
      <c r="S12" s="16"/>
      <c r="T12" s="16"/>
      <c r="U12" s="17"/>
      <c r="V12" s="17"/>
      <c r="W12" s="17"/>
      <c r="X12" s="18"/>
      <c r="Y12" s="18"/>
      <c r="Z12" s="15"/>
      <c r="AA12" s="15"/>
      <c r="AB12" s="15"/>
      <c r="AC12" s="16"/>
      <c r="AD12" s="16"/>
      <c r="AE12" s="17"/>
      <c r="AF12" s="17"/>
      <c r="AG12" s="17"/>
      <c r="AH12" s="18"/>
      <c r="AI12" s="18"/>
      <c r="AJ12" s="15"/>
      <c r="AK12" s="15"/>
      <c r="AL12" s="15"/>
      <c r="AM12" s="16"/>
      <c r="AN12" s="16"/>
      <c r="AO12" s="17"/>
      <c r="AP12" s="17"/>
      <c r="AQ12" s="17"/>
      <c r="AR12" s="18"/>
      <c r="AS12" s="18"/>
      <c r="AT12" s="15"/>
      <c r="AU12" s="15"/>
      <c r="AV12" s="15"/>
      <c r="AW12" s="16"/>
      <c r="AX12" s="16"/>
    </row>
    <row r="13" spans="1:50" ht="16.8" x14ac:dyDescent="0.3">
      <c r="A13" s="14" t="s">
        <v>438</v>
      </c>
      <c r="B13" s="14"/>
      <c r="C13" s="14"/>
      <c r="D13" s="15"/>
      <c r="E13" s="15"/>
      <c r="F13" s="15"/>
      <c r="G13" s="16"/>
      <c r="H13" s="16"/>
      <c r="I13" s="15"/>
      <c r="J13" s="17"/>
      <c r="K13" s="17"/>
      <c r="L13" s="17"/>
      <c r="M13" s="18"/>
      <c r="N13" s="18"/>
      <c r="O13" s="17"/>
      <c r="P13" s="15"/>
      <c r="Q13" s="15"/>
      <c r="R13" s="15"/>
      <c r="S13" s="16"/>
      <c r="T13" s="16"/>
      <c r="U13" s="17"/>
      <c r="V13" s="17"/>
      <c r="W13" s="17"/>
      <c r="X13" s="18"/>
      <c r="Y13" s="18"/>
      <c r="Z13" s="15"/>
      <c r="AA13" s="15"/>
      <c r="AB13" s="15"/>
      <c r="AC13" s="16"/>
      <c r="AD13" s="16"/>
      <c r="AE13" s="17"/>
      <c r="AF13" s="17"/>
      <c r="AG13" s="17"/>
      <c r="AH13" s="18"/>
      <c r="AI13" s="18"/>
      <c r="AJ13" s="15"/>
      <c r="AK13" s="15"/>
      <c r="AL13" s="15"/>
      <c r="AM13" s="16"/>
      <c r="AN13" s="16"/>
      <c r="AO13" s="17"/>
      <c r="AP13" s="17"/>
      <c r="AQ13" s="17"/>
      <c r="AR13" s="18"/>
      <c r="AS13" s="18"/>
      <c r="AT13" s="15"/>
      <c r="AU13" s="15"/>
      <c r="AV13" s="15"/>
      <c r="AW13" s="16"/>
      <c r="AX13" s="16"/>
    </row>
    <row r="14" spans="1:50" ht="16.8" x14ac:dyDescent="0.3">
      <c r="A14" s="14">
        <v>99999</v>
      </c>
      <c r="B14" s="14" t="str">
        <f>IFERROR(IF(VLOOKUP(COMPANY_NUMBER,COMPANY_LIST,3,FALSE)="N",'General Info'!$B$1,""),"")</f>
        <v/>
      </c>
      <c r="C14" s="14" t="str">
        <f>IFERROR(IF(VLOOKUP(COMPANY_NUMBER,COMPANY_LIST,3,FALSE)="N",COMPANY_NUMBER,""),"")</f>
        <v/>
      </c>
      <c r="D14" s="15"/>
      <c r="E14" s="15"/>
      <c r="F14" s="15"/>
      <c r="G14" s="16"/>
      <c r="H14" s="16"/>
      <c r="I14" s="15"/>
      <c r="J14" s="17"/>
      <c r="K14" s="17"/>
      <c r="L14" s="17"/>
      <c r="M14" s="18"/>
      <c r="N14" s="18"/>
      <c r="O14" s="17"/>
      <c r="P14" s="15"/>
      <c r="Q14" s="15"/>
      <c r="R14" s="15"/>
      <c r="S14" s="16"/>
      <c r="T14" s="16"/>
      <c r="U14" s="17"/>
      <c r="V14" s="17"/>
      <c r="W14" s="17"/>
      <c r="X14" s="18"/>
      <c r="Y14" s="18"/>
      <c r="Z14" s="15"/>
      <c r="AA14" s="15"/>
      <c r="AB14" s="15"/>
      <c r="AC14" s="16"/>
      <c r="AD14" s="16"/>
      <c r="AE14" s="17"/>
      <c r="AF14" s="17"/>
      <c r="AG14" s="17"/>
      <c r="AH14" s="18"/>
      <c r="AI14" s="18"/>
      <c r="AJ14" s="15"/>
      <c r="AK14" s="15"/>
      <c r="AL14" s="15"/>
      <c r="AM14" s="16"/>
      <c r="AN14" s="16"/>
      <c r="AO14" s="17"/>
      <c r="AP14" s="17"/>
      <c r="AQ14" s="17"/>
      <c r="AR14" s="18"/>
      <c r="AS14" s="18"/>
      <c r="AT14" s="15"/>
      <c r="AU14" s="15"/>
      <c r="AV14" s="15"/>
      <c r="AW14" s="16"/>
      <c r="AX14" s="16"/>
    </row>
    <row r="16" spans="1:50" hidden="1" x14ac:dyDescent="0.3">
      <c r="D16" s="8" t="s">
        <v>460</v>
      </c>
      <c r="E16" s="8" t="s">
        <v>461</v>
      </c>
      <c r="F16" s="8" t="s">
        <v>462</v>
      </c>
      <c r="G16" s="1" t="s">
        <v>463</v>
      </c>
      <c r="H16" s="1" t="s">
        <v>464</v>
      </c>
      <c r="I16" s="8" t="s">
        <v>465</v>
      </c>
      <c r="J16" s="8" t="s">
        <v>466</v>
      </c>
      <c r="K16" s="8" t="s">
        <v>467</v>
      </c>
      <c r="L16" s="8" t="s">
        <v>468</v>
      </c>
      <c r="M16" s="1" t="s">
        <v>469</v>
      </c>
      <c r="N16" s="1" t="s">
        <v>470</v>
      </c>
      <c r="O16" s="8" t="s">
        <v>471</v>
      </c>
      <c r="P16" s="8" t="s">
        <v>472</v>
      </c>
      <c r="Q16" s="8" t="s">
        <v>473</v>
      </c>
      <c r="R16" s="8" t="s">
        <v>474</v>
      </c>
      <c r="S16" s="1" t="s">
        <v>475</v>
      </c>
      <c r="T16" s="1" t="s">
        <v>476</v>
      </c>
      <c r="U16" s="8" t="s">
        <v>477</v>
      </c>
      <c r="V16" s="8" t="s">
        <v>478</v>
      </c>
      <c r="W16" s="8" t="s">
        <v>479</v>
      </c>
      <c r="X16" s="1" t="s">
        <v>480</v>
      </c>
      <c r="Y16" s="1" t="s">
        <v>481</v>
      </c>
      <c r="Z16" s="8" t="s">
        <v>482</v>
      </c>
      <c r="AA16" s="8" t="s">
        <v>483</v>
      </c>
      <c r="AB16" s="8" t="s">
        <v>484</v>
      </c>
      <c r="AC16" s="1" t="s">
        <v>485</v>
      </c>
      <c r="AD16" s="1" t="s">
        <v>486</v>
      </c>
      <c r="AE16" s="8" t="s">
        <v>487</v>
      </c>
      <c r="AF16" s="8" t="s">
        <v>488</v>
      </c>
      <c r="AG16" s="8" t="s">
        <v>489</v>
      </c>
      <c r="AH16" s="1" t="s">
        <v>490</v>
      </c>
    </row>
    <row r="17" spans="1:50" hidden="1" x14ac:dyDescent="0.3">
      <c r="A17" t="s">
        <v>428</v>
      </c>
      <c r="D17" s="8" t="b">
        <f t="shared" ref="D17:D28" si="1">IF(LEN(E3)&gt;0,IF(E3&gt;0,IF(G3&gt;0,FALSE,TRUE),FALSE),IF(G3&gt;0,TRUE,FALSE))</f>
        <v>0</v>
      </c>
      <c r="E17" s="8" t="b">
        <f t="shared" ref="E17:E28" si="2">IF(SUM(E3,F3)&gt;0,IF(I3&lt;=0,TRUE,FALSE),IF(I3&gt;0,IF(SUM(E3,F3)&gt;0,FALSE,TRUE),FALSE))</f>
        <v>0</v>
      </c>
      <c r="F17" s="8" t="b">
        <f t="shared" ref="F17:F28" si="3">IF(LEN(D3)&gt;0,IF(D3&lt;SUM(E3,F3),TRUE,FALSE),IF(SUM(E3,F3)&gt;0,TRUE,FALSE))</f>
        <v>0</v>
      </c>
      <c r="G17" s="1" t="e">
        <f t="shared" ref="G17:G28" si="4">IF(I3&gt;_xlfn.DAYS(RIGHT(REPORTING_DATE,2)&amp;"/"&amp;DAY(DATE(YEAR(RIGHT(REPORTING_DATE,2)&amp;"/15/"&amp;LEFT(REPORTING_DATE,4)),MONTH(RIGHT(REPORTING_DATE,2)&amp;"/15/"&amp;LEFT(REPORTING_DATE,4))+1,1)-1)&amp;"/"&amp;LEFT(REPORTING_DATE,4),EVENT_DATE),TRUE,FALSE)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17" s="1" t="b">
        <f t="shared" ref="H17:H28" si="5">IF((H3-G3)&gt;0,IF((D3-E3-F3)&lt;=0,TRUE,FALSE),FALSE)</f>
        <v>0</v>
      </c>
      <c r="I17" s="8" t="b">
        <f t="shared" ref="I17:I28" si="6">IF(LEN(K3)&gt;0,IF(K3&gt;0,IF(M3&gt;0,FALSE,TRUE),FALSE),IF(M3&gt;0,TRUE,FALSE))</f>
        <v>0</v>
      </c>
      <c r="J17" s="8" t="b">
        <f t="shared" ref="J17:J28" si="7">IF(SUM(K3,L3)&gt;0,IF(O3&lt;=0,TRUE,FALSE),IF(O3&gt;0,IF(SUM(K3,L3)&gt;0,FALSE,TRUE),FALSE))</f>
        <v>0</v>
      </c>
      <c r="K17" s="8" t="b">
        <f t="shared" ref="K17:K28" si="8">IF(LEN(J3)&gt;0,IF(J3&lt;SUM(K3,L3),TRUE,FALSE),IF(SUM(K3,L3)&gt;0,TRUE,FALSE))</f>
        <v>0</v>
      </c>
      <c r="L17" s="8" t="e">
        <f t="shared" ref="L17:L28" si="9">IF(O3&gt;_xlfn.DAYS(RIGHT(REPORTING_DATE,2)&amp;"/"&amp;DAY(DATE(YEAR(RIGHT(REPORTING_DATE,2)&amp;"/15/"&amp;LEFT(REPORTING_DATE,4)),MONTH(RIGHT(REPORTING_DATE,2)&amp;"/15/"&amp;LEFT(REPORTING_DATE,4))+1,1)-1)&amp;"/"&amp;LEFT(REPORTING_DATE,4),EVENT_DATE),TRUE,FALSE)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17" s="1" t="b">
        <f t="shared" ref="M17:M28" si="10">IF((N3-M3)&gt;0,IF((J3-K3-L3)&lt;=0,TRUE,FALSE),FALSE)</f>
        <v>0</v>
      </c>
      <c r="N17" s="1" t="b">
        <f t="shared" ref="N17:N28" si="11">IF(LEN(Q3)&gt;0,IF(Q3&gt;0,IF(S3&gt;0,FALSE,TRUE),FALSE),IF(S3&gt;0,TRUE,FALSE))</f>
        <v>0</v>
      </c>
      <c r="O17" s="8" t="b">
        <f t="shared" ref="O17:O28" si="12">IF(LEN(P3)&gt;0,IF(P3&lt;SUM(Q3,R3),TRUE,FALSE),IF(SUM(Q3,R3)&gt;0,TRUE,FALSE))</f>
        <v>0</v>
      </c>
      <c r="P17" s="8" t="b">
        <f t="shared" ref="P17:P28" si="13">IF((T3-S3)&gt;0,IF((P3-Q3-R3)&lt;=0,TRUE,FALSE),FALSE)</f>
        <v>0</v>
      </c>
      <c r="Q17" s="8" t="b">
        <f t="shared" ref="Q17:Q28" si="14">IF(LEN(V3)&gt;0,IF(V3&gt;0,IF(X3&gt;0,FALSE,TRUE),FALSE),IF(X3&gt;0,TRUE,FALSE))</f>
        <v>0</v>
      </c>
      <c r="R17" s="8" t="b">
        <f t="shared" ref="R17:R28" si="15">IF(LEN(U3)&gt;0,IF(U3&lt;SUM(V3,W3),TRUE,FALSE),IF(SUM(V3,W3)&gt;0,TRUE,FALSE))</f>
        <v>0</v>
      </c>
      <c r="S17" s="1" t="b">
        <f t="shared" ref="S17:S28" si="16">IF((Y3-X3)&gt;0,IF((U3-V3-W3)&lt;=0,TRUE,FALSE),FALSE)</f>
        <v>0</v>
      </c>
      <c r="T17" s="1" t="b">
        <f t="shared" ref="T17:T28" si="17">IF(LEN(AA3)&gt;0,IF(AA3&gt;0,IF(AC3&gt;0,FALSE,TRUE),FALSE),IF(AC3&gt;0,TRUE,FALSE))</f>
        <v>0</v>
      </c>
      <c r="U17" s="8" t="b">
        <f t="shared" ref="U17:U28" si="18">IF(LEN(Z3)&gt;0,IF(Z3&lt;SUM(AA3,AB3),TRUE,FALSE),IF(SUM(AA3,AB3)&gt;0,TRUE,FALSE))</f>
        <v>0</v>
      </c>
      <c r="V17" s="8" t="b">
        <f t="shared" ref="V17:V28" si="19">IF((AD3-AC3)&gt;0,IF((Z3-AA3-AB3)&lt;=0,TRUE,FALSE),FALSE)</f>
        <v>0</v>
      </c>
      <c r="W17" s="8" t="b">
        <f t="shared" ref="W17:W28" si="20">IF(LEN(AF3)&gt;0,IF(AF3&gt;0,IF(AH3&gt;0,FALSE,TRUE),FALSE),IF(AH3&gt;0,TRUE,FALSE))</f>
        <v>0</v>
      </c>
      <c r="X17" s="1" t="b">
        <f t="shared" ref="X17:X28" si="21">IF(LEN(AE3)&gt;0,IF(AE3&lt;SUM(AF3,AG3),TRUE,FALSE),IF(SUM(AF3,AG3)&gt;0,TRUE,FALSE))</f>
        <v>0</v>
      </c>
      <c r="Y17" s="1" t="b">
        <f t="shared" ref="Y17:Y28" si="22">IF((AI3-AH3)&gt;0,IF((AE3-AF3-AG3)&lt;=0,TRUE,FALSE),FALSE)</f>
        <v>0</v>
      </c>
      <c r="Z17" s="8" t="b">
        <f t="shared" ref="Z17:Z28" si="23">IF(LEN(AK3)&gt;0,IF(AK3&gt;0,IF(AM3&gt;0,FALSE,TRUE),FALSE),IF(AM3&gt;0,TRUE,FALSE))</f>
        <v>0</v>
      </c>
      <c r="AA17" s="8" t="b">
        <f t="shared" ref="AA17:AA28" si="24">IF(LEN(AJ3)&gt;0,IF(AJ3&lt;SUM(AK3,AL3),TRUE,FALSE),IF(SUM(AK3,AL3)&gt;0,TRUE,FALSE))</f>
        <v>0</v>
      </c>
      <c r="AB17" s="8" t="b">
        <f t="shared" ref="AB17:AB28" si="25">IF((AN3-AM3)&gt;0,IF((AJ3-AK3-AL3)&lt;=0,TRUE,FALSE),FALSE)</f>
        <v>0</v>
      </c>
      <c r="AC17" s="1" t="b">
        <f t="shared" ref="AC17:AC28" si="26">IF(LEN(AP3)&gt;0,IF(AP3&gt;0,IF(AR3&gt;0,FALSE,TRUE),FALSE),IF(AR3&gt;0,TRUE,FALSE))</f>
        <v>0</v>
      </c>
      <c r="AD17" s="1" t="b">
        <f t="shared" ref="AD17:AD28" si="27">IF(LEN(AO3)&gt;0,IF(AO3&lt;SUM(AP3,AQ3),TRUE,FALSE),IF(SUM(AP3,AQ3)&gt;0,TRUE,FALSE))</f>
        <v>0</v>
      </c>
      <c r="AE17" s="8" t="b">
        <f t="shared" ref="AE17:AE28" si="28">IF((AS3-AR3)&gt;0,IF((AO3-AP3-AQ3)&lt;=0,TRUE,FALSE),FALSE)</f>
        <v>0</v>
      </c>
      <c r="AF17" s="8" t="b">
        <f t="shared" ref="AF17:AF28" si="29">IF(LEN(AU3)&gt;0,IF(AU3&gt;0,IF(AW3&gt;0,FALSE,TRUE),FALSE),IF(AW3&gt;0,TRUE,FALSE))</f>
        <v>0</v>
      </c>
      <c r="AG17" s="8" t="b">
        <f t="shared" ref="AG17:AG28" si="30">IF(LEN(AT3)&gt;0,IF(AT3&lt;SUM(AU3,AV3),TRUE,FALSE),IF(SUM(AU3,AV3)&gt;0,TRUE,FALSE))</f>
        <v>0</v>
      </c>
      <c r="AH17" s="1" t="b">
        <f t="shared" ref="AH17:AH28" si="31">IF((AX3-AW3)&gt;0,IF((AT3-AU3-AV3)&lt;=0,TRUE,FALSE),FALSE)</f>
        <v>0</v>
      </c>
    </row>
    <row r="18" spans="1:50" hidden="1" x14ac:dyDescent="0.3">
      <c r="A18" t="s">
        <v>429</v>
      </c>
      <c r="D18" s="8" t="b">
        <f t="shared" si="1"/>
        <v>0</v>
      </c>
      <c r="E18" s="8" t="b">
        <f t="shared" si="2"/>
        <v>0</v>
      </c>
      <c r="F18" s="8" t="b">
        <f t="shared" si="3"/>
        <v>0</v>
      </c>
      <c r="G18" s="1" t="e">
        <f t="shared" si="4"/>
        <v>#VALUE!</v>
      </c>
      <c r="H18" s="1" t="b">
        <f t="shared" si="5"/>
        <v>0</v>
      </c>
      <c r="I18" s="8" t="b">
        <f t="shared" si="6"/>
        <v>0</v>
      </c>
      <c r="J18" s="8" t="b">
        <f t="shared" si="7"/>
        <v>0</v>
      </c>
      <c r="K18" s="8" t="b">
        <f t="shared" si="8"/>
        <v>0</v>
      </c>
      <c r="L18" s="8" t="e">
        <f t="shared" si="9"/>
        <v>#VALUE!</v>
      </c>
      <c r="M18" s="1" t="b">
        <f t="shared" si="10"/>
        <v>0</v>
      </c>
      <c r="N18" s="1" t="b">
        <f t="shared" si="11"/>
        <v>0</v>
      </c>
      <c r="O18" s="8" t="b">
        <f t="shared" si="12"/>
        <v>0</v>
      </c>
      <c r="P18" s="8" t="b">
        <f t="shared" si="13"/>
        <v>0</v>
      </c>
      <c r="Q18" s="8" t="b">
        <f t="shared" si="14"/>
        <v>0</v>
      </c>
      <c r="R18" s="8" t="b">
        <f t="shared" si="15"/>
        <v>0</v>
      </c>
      <c r="S18" s="1" t="b">
        <f t="shared" si="16"/>
        <v>0</v>
      </c>
      <c r="T18" s="1" t="b">
        <f t="shared" si="17"/>
        <v>0</v>
      </c>
      <c r="U18" s="8" t="b">
        <f t="shared" si="18"/>
        <v>0</v>
      </c>
      <c r="V18" s="8" t="b">
        <f t="shared" si="19"/>
        <v>0</v>
      </c>
      <c r="W18" s="8" t="b">
        <f t="shared" si="20"/>
        <v>0</v>
      </c>
      <c r="X18" s="1" t="b">
        <f t="shared" si="21"/>
        <v>0</v>
      </c>
      <c r="Y18" s="1" t="b">
        <f t="shared" si="22"/>
        <v>0</v>
      </c>
      <c r="Z18" s="8" t="b">
        <f t="shared" si="23"/>
        <v>0</v>
      </c>
      <c r="AA18" s="8" t="b">
        <f t="shared" si="24"/>
        <v>0</v>
      </c>
      <c r="AB18" s="8" t="b">
        <f t="shared" si="25"/>
        <v>0</v>
      </c>
      <c r="AC18" s="1" t="b">
        <f t="shared" si="26"/>
        <v>0</v>
      </c>
      <c r="AD18" s="1" t="b">
        <f t="shared" si="27"/>
        <v>0</v>
      </c>
      <c r="AE18" s="8" t="b">
        <f t="shared" si="28"/>
        <v>0</v>
      </c>
      <c r="AF18" s="8" t="b">
        <f t="shared" si="29"/>
        <v>0</v>
      </c>
      <c r="AG18" s="8" t="b">
        <f t="shared" si="30"/>
        <v>0</v>
      </c>
      <c r="AH18" s="1" t="b">
        <f t="shared" si="31"/>
        <v>0</v>
      </c>
    </row>
    <row r="19" spans="1:50" hidden="1" x14ac:dyDescent="0.3">
      <c r="A19" t="s">
        <v>430</v>
      </c>
      <c r="D19" s="8" t="b">
        <f t="shared" si="1"/>
        <v>0</v>
      </c>
      <c r="E19" s="8" t="b">
        <f t="shared" si="2"/>
        <v>0</v>
      </c>
      <c r="F19" s="8" t="b">
        <f t="shared" si="3"/>
        <v>0</v>
      </c>
      <c r="G19" s="1" t="e">
        <f t="shared" si="4"/>
        <v>#VALUE!</v>
      </c>
      <c r="H19" s="1" t="b">
        <f t="shared" si="5"/>
        <v>0</v>
      </c>
      <c r="I19" s="8" t="b">
        <f t="shared" si="6"/>
        <v>0</v>
      </c>
      <c r="J19" s="8" t="b">
        <f t="shared" si="7"/>
        <v>0</v>
      </c>
      <c r="K19" s="8" t="b">
        <f t="shared" si="8"/>
        <v>0</v>
      </c>
      <c r="L19" s="8" t="e">
        <f t="shared" si="9"/>
        <v>#VALUE!</v>
      </c>
      <c r="M19" s="1" t="b">
        <f t="shared" si="10"/>
        <v>0</v>
      </c>
      <c r="N19" s="1" t="b">
        <f t="shared" si="11"/>
        <v>0</v>
      </c>
      <c r="O19" s="8" t="b">
        <f t="shared" si="12"/>
        <v>0</v>
      </c>
      <c r="P19" s="8" t="b">
        <f t="shared" si="13"/>
        <v>0</v>
      </c>
      <c r="Q19" s="8" t="b">
        <f t="shared" si="14"/>
        <v>0</v>
      </c>
      <c r="R19" s="8" t="b">
        <f t="shared" si="15"/>
        <v>0</v>
      </c>
      <c r="S19" s="1" t="b">
        <f t="shared" si="16"/>
        <v>0</v>
      </c>
      <c r="T19" s="1" t="b">
        <f t="shared" si="17"/>
        <v>0</v>
      </c>
      <c r="U19" s="8" t="b">
        <f t="shared" si="18"/>
        <v>0</v>
      </c>
      <c r="V19" s="8" t="b">
        <f t="shared" si="19"/>
        <v>0</v>
      </c>
      <c r="W19" s="8" t="b">
        <f t="shared" si="20"/>
        <v>0</v>
      </c>
      <c r="X19" s="1" t="b">
        <f t="shared" si="21"/>
        <v>0</v>
      </c>
      <c r="Y19" s="1" t="b">
        <f t="shared" si="22"/>
        <v>0</v>
      </c>
      <c r="Z19" s="8" t="b">
        <f t="shared" si="23"/>
        <v>0</v>
      </c>
      <c r="AA19" s="8" t="b">
        <f t="shared" si="24"/>
        <v>0</v>
      </c>
      <c r="AB19" s="8" t="b">
        <f t="shared" si="25"/>
        <v>0</v>
      </c>
      <c r="AC19" s="1" t="b">
        <f t="shared" si="26"/>
        <v>0</v>
      </c>
      <c r="AD19" s="1" t="b">
        <f t="shared" si="27"/>
        <v>0</v>
      </c>
      <c r="AE19" s="8" t="b">
        <f t="shared" si="28"/>
        <v>0</v>
      </c>
      <c r="AF19" s="8" t="b">
        <f t="shared" si="29"/>
        <v>0</v>
      </c>
      <c r="AG19" s="8" t="b">
        <f t="shared" si="30"/>
        <v>0</v>
      </c>
      <c r="AH19" s="1" t="b">
        <f t="shared" si="31"/>
        <v>0</v>
      </c>
    </row>
    <row r="20" spans="1:50" hidden="1" x14ac:dyDescent="0.3">
      <c r="A20" t="s">
        <v>431</v>
      </c>
      <c r="D20" s="8" t="b">
        <f t="shared" si="1"/>
        <v>0</v>
      </c>
      <c r="E20" s="8" t="b">
        <f t="shared" si="2"/>
        <v>0</v>
      </c>
      <c r="F20" s="8" t="b">
        <f t="shared" si="3"/>
        <v>0</v>
      </c>
      <c r="G20" s="1" t="e">
        <f t="shared" si="4"/>
        <v>#VALUE!</v>
      </c>
      <c r="H20" s="1" t="b">
        <f t="shared" si="5"/>
        <v>0</v>
      </c>
      <c r="I20" s="8" t="b">
        <f t="shared" si="6"/>
        <v>0</v>
      </c>
      <c r="J20" s="8" t="b">
        <f t="shared" si="7"/>
        <v>0</v>
      </c>
      <c r="K20" s="8" t="b">
        <f t="shared" si="8"/>
        <v>0</v>
      </c>
      <c r="L20" s="8" t="e">
        <f t="shared" si="9"/>
        <v>#VALUE!</v>
      </c>
      <c r="M20" s="1" t="b">
        <f t="shared" si="10"/>
        <v>0</v>
      </c>
      <c r="N20" s="1" t="b">
        <f t="shared" si="11"/>
        <v>0</v>
      </c>
      <c r="O20" s="8" t="b">
        <f t="shared" si="12"/>
        <v>0</v>
      </c>
      <c r="P20" s="8" t="b">
        <f t="shared" si="13"/>
        <v>0</v>
      </c>
      <c r="Q20" s="8" t="b">
        <f t="shared" si="14"/>
        <v>0</v>
      </c>
      <c r="R20" s="8" t="b">
        <f t="shared" si="15"/>
        <v>0</v>
      </c>
      <c r="S20" s="1" t="b">
        <f t="shared" si="16"/>
        <v>0</v>
      </c>
      <c r="T20" s="1" t="b">
        <f t="shared" si="17"/>
        <v>0</v>
      </c>
      <c r="U20" s="8" t="b">
        <f t="shared" si="18"/>
        <v>0</v>
      </c>
      <c r="V20" s="8" t="b">
        <f t="shared" si="19"/>
        <v>0</v>
      </c>
      <c r="W20" s="8" t="b">
        <f t="shared" si="20"/>
        <v>0</v>
      </c>
      <c r="X20" s="1" t="b">
        <f t="shared" si="21"/>
        <v>0</v>
      </c>
      <c r="Y20" s="1" t="b">
        <f t="shared" si="22"/>
        <v>0</v>
      </c>
      <c r="Z20" s="8" t="b">
        <f t="shared" si="23"/>
        <v>0</v>
      </c>
      <c r="AA20" s="8" t="b">
        <f t="shared" si="24"/>
        <v>0</v>
      </c>
      <c r="AB20" s="8" t="b">
        <f t="shared" si="25"/>
        <v>0</v>
      </c>
      <c r="AC20" s="1" t="b">
        <f t="shared" si="26"/>
        <v>0</v>
      </c>
      <c r="AD20" s="1" t="b">
        <f t="shared" si="27"/>
        <v>0</v>
      </c>
      <c r="AE20" s="8" t="b">
        <f t="shared" si="28"/>
        <v>0</v>
      </c>
      <c r="AF20" s="8" t="b">
        <f t="shared" si="29"/>
        <v>0</v>
      </c>
      <c r="AG20" s="8" t="b">
        <f t="shared" si="30"/>
        <v>0</v>
      </c>
      <c r="AH20" s="1" t="b">
        <f t="shared" si="31"/>
        <v>0</v>
      </c>
    </row>
    <row r="21" spans="1:50" hidden="1" x14ac:dyDescent="0.3">
      <c r="A21" t="s">
        <v>432</v>
      </c>
      <c r="D21" s="8" t="b">
        <f t="shared" si="1"/>
        <v>0</v>
      </c>
      <c r="E21" s="8" t="b">
        <f t="shared" si="2"/>
        <v>0</v>
      </c>
      <c r="F21" s="8" t="b">
        <f t="shared" si="3"/>
        <v>0</v>
      </c>
      <c r="G21" s="1" t="e">
        <f t="shared" si="4"/>
        <v>#VALUE!</v>
      </c>
      <c r="H21" s="1" t="b">
        <f t="shared" si="5"/>
        <v>0</v>
      </c>
      <c r="I21" s="8" t="b">
        <f t="shared" si="6"/>
        <v>0</v>
      </c>
      <c r="J21" s="8" t="b">
        <f t="shared" si="7"/>
        <v>0</v>
      </c>
      <c r="K21" s="8" t="b">
        <f t="shared" si="8"/>
        <v>0</v>
      </c>
      <c r="L21" s="8" t="e">
        <f t="shared" si="9"/>
        <v>#VALUE!</v>
      </c>
      <c r="M21" s="1" t="b">
        <f t="shared" si="10"/>
        <v>0</v>
      </c>
      <c r="N21" s="1" t="b">
        <f t="shared" si="11"/>
        <v>0</v>
      </c>
      <c r="O21" s="8" t="b">
        <f t="shared" si="12"/>
        <v>0</v>
      </c>
      <c r="P21" s="8" t="b">
        <f t="shared" si="13"/>
        <v>0</v>
      </c>
      <c r="Q21" s="8" t="b">
        <f t="shared" si="14"/>
        <v>0</v>
      </c>
      <c r="R21" s="8" t="b">
        <f t="shared" si="15"/>
        <v>0</v>
      </c>
      <c r="S21" s="1" t="b">
        <f t="shared" si="16"/>
        <v>0</v>
      </c>
      <c r="T21" s="1" t="b">
        <f t="shared" si="17"/>
        <v>0</v>
      </c>
      <c r="U21" s="8" t="b">
        <f t="shared" si="18"/>
        <v>0</v>
      </c>
      <c r="V21" s="8" t="b">
        <f t="shared" si="19"/>
        <v>0</v>
      </c>
      <c r="W21" s="8" t="b">
        <f t="shared" si="20"/>
        <v>0</v>
      </c>
      <c r="X21" s="1" t="b">
        <f t="shared" si="21"/>
        <v>0</v>
      </c>
      <c r="Y21" s="1" t="b">
        <f t="shared" si="22"/>
        <v>0</v>
      </c>
      <c r="Z21" s="8" t="b">
        <f t="shared" si="23"/>
        <v>0</v>
      </c>
      <c r="AA21" s="8" t="b">
        <f t="shared" si="24"/>
        <v>0</v>
      </c>
      <c r="AB21" s="8" t="b">
        <f t="shared" si="25"/>
        <v>0</v>
      </c>
      <c r="AC21" s="1" t="b">
        <f t="shared" si="26"/>
        <v>0</v>
      </c>
      <c r="AD21" s="1" t="b">
        <f t="shared" si="27"/>
        <v>0</v>
      </c>
      <c r="AE21" s="8" t="b">
        <f t="shared" si="28"/>
        <v>0</v>
      </c>
      <c r="AF21" s="8" t="b">
        <f t="shared" si="29"/>
        <v>0</v>
      </c>
      <c r="AG21" s="8" t="b">
        <f t="shared" si="30"/>
        <v>0</v>
      </c>
      <c r="AH21" s="1" t="b">
        <f t="shared" si="31"/>
        <v>0</v>
      </c>
    </row>
    <row r="22" spans="1:50" hidden="1" x14ac:dyDescent="0.3">
      <c r="A22" t="s">
        <v>433</v>
      </c>
      <c r="D22" s="8" t="b">
        <f t="shared" si="1"/>
        <v>0</v>
      </c>
      <c r="E22" s="8" t="b">
        <f t="shared" si="2"/>
        <v>0</v>
      </c>
      <c r="F22" s="8" t="b">
        <f t="shared" si="3"/>
        <v>0</v>
      </c>
      <c r="G22" s="1" t="e">
        <f t="shared" si="4"/>
        <v>#VALUE!</v>
      </c>
      <c r="H22" s="1" t="b">
        <f t="shared" si="5"/>
        <v>0</v>
      </c>
      <c r="I22" s="8" t="b">
        <f t="shared" si="6"/>
        <v>0</v>
      </c>
      <c r="J22" s="8" t="b">
        <f t="shared" si="7"/>
        <v>0</v>
      </c>
      <c r="K22" s="8" t="b">
        <f t="shared" si="8"/>
        <v>0</v>
      </c>
      <c r="L22" s="8" t="e">
        <f t="shared" si="9"/>
        <v>#VALUE!</v>
      </c>
      <c r="M22" s="1" t="b">
        <f t="shared" si="10"/>
        <v>0</v>
      </c>
      <c r="N22" s="1" t="b">
        <f t="shared" si="11"/>
        <v>0</v>
      </c>
      <c r="O22" s="8" t="b">
        <f t="shared" si="12"/>
        <v>0</v>
      </c>
      <c r="P22" s="8" t="b">
        <f t="shared" si="13"/>
        <v>0</v>
      </c>
      <c r="Q22" s="8" t="b">
        <f t="shared" si="14"/>
        <v>0</v>
      </c>
      <c r="R22" s="8" t="b">
        <f t="shared" si="15"/>
        <v>0</v>
      </c>
      <c r="S22" s="1" t="b">
        <f t="shared" si="16"/>
        <v>0</v>
      </c>
      <c r="T22" s="1" t="b">
        <f t="shared" si="17"/>
        <v>0</v>
      </c>
      <c r="U22" s="8" t="b">
        <f t="shared" si="18"/>
        <v>0</v>
      </c>
      <c r="V22" s="8" t="b">
        <f t="shared" si="19"/>
        <v>0</v>
      </c>
      <c r="W22" s="8" t="b">
        <f t="shared" si="20"/>
        <v>0</v>
      </c>
      <c r="X22" s="1" t="b">
        <f t="shared" si="21"/>
        <v>0</v>
      </c>
      <c r="Y22" s="1" t="b">
        <f t="shared" si="22"/>
        <v>0</v>
      </c>
      <c r="Z22" s="8" t="b">
        <f t="shared" si="23"/>
        <v>0</v>
      </c>
      <c r="AA22" s="8" t="b">
        <f t="shared" si="24"/>
        <v>0</v>
      </c>
      <c r="AB22" s="8" t="b">
        <f t="shared" si="25"/>
        <v>0</v>
      </c>
      <c r="AC22" s="1" t="b">
        <f t="shared" si="26"/>
        <v>0</v>
      </c>
      <c r="AD22" s="1" t="b">
        <f t="shared" si="27"/>
        <v>0</v>
      </c>
      <c r="AE22" s="8" t="b">
        <f t="shared" si="28"/>
        <v>0</v>
      </c>
      <c r="AF22" s="8" t="b">
        <f t="shared" si="29"/>
        <v>0</v>
      </c>
      <c r="AG22" s="8" t="b">
        <f t="shared" si="30"/>
        <v>0</v>
      </c>
      <c r="AH22" s="1" t="b">
        <f t="shared" si="31"/>
        <v>0</v>
      </c>
    </row>
    <row r="23" spans="1:50" hidden="1" x14ac:dyDescent="0.3">
      <c r="A23" t="s">
        <v>434</v>
      </c>
      <c r="D23" s="8" t="b">
        <f t="shared" si="1"/>
        <v>0</v>
      </c>
      <c r="E23" s="8" t="b">
        <f t="shared" si="2"/>
        <v>0</v>
      </c>
      <c r="F23" s="8" t="b">
        <f t="shared" si="3"/>
        <v>0</v>
      </c>
      <c r="G23" s="1" t="e">
        <f t="shared" si="4"/>
        <v>#VALUE!</v>
      </c>
      <c r="H23" s="1" t="b">
        <f t="shared" si="5"/>
        <v>0</v>
      </c>
      <c r="I23" s="8" t="b">
        <f t="shared" si="6"/>
        <v>0</v>
      </c>
      <c r="J23" s="8" t="b">
        <f t="shared" si="7"/>
        <v>0</v>
      </c>
      <c r="K23" s="8" t="b">
        <f t="shared" si="8"/>
        <v>0</v>
      </c>
      <c r="L23" s="8" t="e">
        <f t="shared" si="9"/>
        <v>#VALUE!</v>
      </c>
      <c r="M23" s="1" t="b">
        <f t="shared" si="10"/>
        <v>0</v>
      </c>
      <c r="N23" s="1" t="b">
        <f t="shared" si="11"/>
        <v>0</v>
      </c>
      <c r="O23" s="8" t="b">
        <f t="shared" si="12"/>
        <v>0</v>
      </c>
      <c r="P23" s="8" t="b">
        <f t="shared" si="13"/>
        <v>0</v>
      </c>
      <c r="Q23" s="8" t="b">
        <f t="shared" si="14"/>
        <v>0</v>
      </c>
      <c r="R23" s="8" t="b">
        <f t="shared" si="15"/>
        <v>0</v>
      </c>
      <c r="S23" s="1" t="b">
        <f t="shared" si="16"/>
        <v>0</v>
      </c>
      <c r="T23" s="1" t="b">
        <f t="shared" si="17"/>
        <v>0</v>
      </c>
      <c r="U23" s="8" t="b">
        <f t="shared" si="18"/>
        <v>0</v>
      </c>
      <c r="V23" s="8" t="b">
        <f t="shared" si="19"/>
        <v>0</v>
      </c>
      <c r="W23" s="8" t="b">
        <f t="shared" si="20"/>
        <v>0</v>
      </c>
      <c r="X23" s="1" t="b">
        <f t="shared" si="21"/>
        <v>0</v>
      </c>
      <c r="Y23" s="1" t="b">
        <f t="shared" si="22"/>
        <v>0</v>
      </c>
      <c r="Z23" s="8" t="b">
        <f t="shared" si="23"/>
        <v>0</v>
      </c>
      <c r="AA23" s="8" t="b">
        <f t="shared" si="24"/>
        <v>0</v>
      </c>
      <c r="AB23" s="8" t="b">
        <f t="shared" si="25"/>
        <v>0</v>
      </c>
      <c r="AC23" s="1" t="b">
        <f t="shared" si="26"/>
        <v>0</v>
      </c>
      <c r="AD23" s="1" t="b">
        <f t="shared" si="27"/>
        <v>0</v>
      </c>
      <c r="AE23" s="8" t="b">
        <f t="shared" si="28"/>
        <v>0</v>
      </c>
      <c r="AF23" s="8" t="b">
        <f t="shared" si="29"/>
        <v>0</v>
      </c>
      <c r="AG23" s="8" t="b">
        <f t="shared" si="30"/>
        <v>0</v>
      </c>
      <c r="AH23" s="1" t="b">
        <f t="shared" si="31"/>
        <v>0</v>
      </c>
    </row>
    <row r="24" spans="1:50" hidden="1" x14ac:dyDescent="0.3">
      <c r="A24" t="s">
        <v>435</v>
      </c>
      <c r="D24" s="8" t="b">
        <f t="shared" si="1"/>
        <v>0</v>
      </c>
      <c r="E24" s="8" t="b">
        <f t="shared" si="2"/>
        <v>0</v>
      </c>
      <c r="F24" s="8" t="b">
        <f t="shared" si="3"/>
        <v>0</v>
      </c>
      <c r="G24" s="1" t="e">
        <f t="shared" si="4"/>
        <v>#VALUE!</v>
      </c>
      <c r="H24" s="1" t="b">
        <f t="shared" si="5"/>
        <v>0</v>
      </c>
      <c r="I24" s="8" t="b">
        <f t="shared" si="6"/>
        <v>0</v>
      </c>
      <c r="J24" s="8" t="b">
        <f t="shared" si="7"/>
        <v>0</v>
      </c>
      <c r="K24" s="8" t="b">
        <f t="shared" si="8"/>
        <v>0</v>
      </c>
      <c r="L24" s="8" t="e">
        <f t="shared" si="9"/>
        <v>#VALUE!</v>
      </c>
      <c r="M24" s="1" t="b">
        <f t="shared" si="10"/>
        <v>0</v>
      </c>
      <c r="N24" s="1" t="b">
        <f t="shared" si="11"/>
        <v>0</v>
      </c>
      <c r="O24" s="8" t="b">
        <f t="shared" si="12"/>
        <v>0</v>
      </c>
      <c r="P24" s="8" t="b">
        <f t="shared" si="13"/>
        <v>0</v>
      </c>
      <c r="Q24" s="8" t="b">
        <f t="shared" si="14"/>
        <v>0</v>
      </c>
      <c r="R24" s="8" t="b">
        <f t="shared" si="15"/>
        <v>0</v>
      </c>
      <c r="S24" s="1" t="b">
        <f t="shared" si="16"/>
        <v>0</v>
      </c>
      <c r="T24" s="1" t="b">
        <f t="shared" si="17"/>
        <v>0</v>
      </c>
      <c r="U24" s="8" t="b">
        <f t="shared" si="18"/>
        <v>0</v>
      </c>
      <c r="V24" s="8" t="b">
        <f t="shared" si="19"/>
        <v>0</v>
      </c>
      <c r="W24" s="8" t="b">
        <f t="shared" si="20"/>
        <v>0</v>
      </c>
      <c r="X24" s="1" t="b">
        <f t="shared" si="21"/>
        <v>0</v>
      </c>
      <c r="Y24" s="1" t="b">
        <f t="shared" si="22"/>
        <v>0</v>
      </c>
      <c r="Z24" s="8" t="b">
        <f t="shared" si="23"/>
        <v>0</v>
      </c>
      <c r="AA24" s="8" t="b">
        <f t="shared" si="24"/>
        <v>0</v>
      </c>
      <c r="AB24" s="8" t="b">
        <f t="shared" si="25"/>
        <v>0</v>
      </c>
      <c r="AC24" s="1" t="b">
        <f t="shared" si="26"/>
        <v>0</v>
      </c>
      <c r="AD24" s="1" t="b">
        <f t="shared" si="27"/>
        <v>0</v>
      </c>
      <c r="AE24" s="8" t="b">
        <f t="shared" si="28"/>
        <v>0</v>
      </c>
      <c r="AF24" s="8" t="b">
        <f t="shared" si="29"/>
        <v>0</v>
      </c>
      <c r="AG24" s="8" t="b">
        <f t="shared" si="30"/>
        <v>0</v>
      </c>
      <c r="AH24" s="1" t="b">
        <f t="shared" si="31"/>
        <v>0</v>
      </c>
    </row>
    <row r="25" spans="1:50" hidden="1" x14ac:dyDescent="0.3">
      <c r="A25" t="s">
        <v>436</v>
      </c>
      <c r="D25" s="8" t="b">
        <f t="shared" si="1"/>
        <v>0</v>
      </c>
      <c r="E25" s="8" t="b">
        <f t="shared" si="2"/>
        <v>0</v>
      </c>
      <c r="F25" s="8" t="b">
        <f t="shared" si="3"/>
        <v>0</v>
      </c>
      <c r="G25" s="1" t="e">
        <f t="shared" si="4"/>
        <v>#VALUE!</v>
      </c>
      <c r="H25" s="1" t="b">
        <f t="shared" si="5"/>
        <v>0</v>
      </c>
      <c r="I25" s="8" t="b">
        <f t="shared" si="6"/>
        <v>0</v>
      </c>
      <c r="J25" s="8" t="b">
        <f t="shared" si="7"/>
        <v>0</v>
      </c>
      <c r="K25" s="8" t="b">
        <f t="shared" si="8"/>
        <v>0</v>
      </c>
      <c r="L25" s="8" t="e">
        <f t="shared" si="9"/>
        <v>#VALUE!</v>
      </c>
      <c r="M25" s="1" t="b">
        <f t="shared" si="10"/>
        <v>0</v>
      </c>
      <c r="N25" s="1" t="b">
        <f t="shared" si="11"/>
        <v>0</v>
      </c>
      <c r="O25" s="8" t="b">
        <f t="shared" si="12"/>
        <v>0</v>
      </c>
      <c r="P25" s="8" t="b">
        <f t="shared" si="13"/>
        <v>0</v>
      </c>
      <c r="Q25" s="8" t="b">
        <f t="shared" si="14"/>
        <v>0</v>
      </c>
      <c r="R25" s="8" t="b">
        <f t="shared" si="15"/>
        <v>0</v>
      </c>
      <c r="S25" s="1" t="b">
        <f t="shared" si="16"/>
        <v>0</v>
      </c>
      <c r="T25" s="1" t="b">
        <f t="shared" si="17"/>
        <v>0</v>
      </c>
      <c r="U25" s="8" t="b">
        <f t="shared" si="18"/>
        <v>0</v>
      </c>
      <c r="V25" s="8" t="b">
        <f t="shared" si="19"/>
        <v>0</v>
      </c>
      <c r="W25" s="8" t="b">
        <f t="shared" si="20"/>
        <v>0</v>
      </c>
      <c r="X25" s="1" t="b">
        <f t="shared" si="21"/>
        <v>0</v>
      </c>
      <c r="Y25" s="1" t="b">
        <f t="shared" si="22"/>
        <v>0</v>
      </c>
      <c r="Z25" s="8" t="b">
        <f t="shared" si="23"/>
        <v>0</v>
      </c>
      <c r="AA25" s="8" t="b">
        <f t="shared" si="24"/>
        <v>0</v>
      </c>
      <c r="AB25" s="8" t="b">
        <f t="shared" si="25"/>
        <v>0</v>
      </c>
      <c r="AC25" s="1" t="b">
        <f t="shared" si="26"/>
        <v>0</v>
      </c>
      <c r="AD25" s="1" t="b">
        <f t="shared" si="27"/>
        <v>0</v>
      </c>
      <c r="AE25" s="8" t="b">
        <f t="shared" si="28"/>
        <v>0</v>
      </c>
      <c r="AF25" s="8" t="b">
        <f t="shared" si="29"/>
        <v>0</v>
      </c>
      <c r="AG25" s="8" t="b">
        <f t="shared" si="30"/>
        <v>0</v>
      </c>
      <c r="AH25" s="1" t="b">
        <f t="shared" si="31"/>
        <v>0</v>
      </c>
    </row>
    <row r="26" spans="1:50" hidden="1" x14ac:dyDescent="0.3">
      <c r="A26" t="s">
        <v>437</v>
      </c>
      <c r="D26" s="8" t="b">
        <f t="shared" si="1"/>
        <v>0</v>
      </c>
      <c r="E26" s="8" t="b">
        <f t="shared" si="2"/>
        <v>0</v>
      </c>
      <c r="F26" s="8" t="b">
        <f t="shared" si="3"/>
        <v>0</v>
      </c>
      <c r="G26" s="1" t="e">
        <f t="shared" si="4"/>
        <v>#VALUE!</v>
      </c>
      <c r="H26" s="1" t="b">
        <f t="shared" si="5"/>
        <v>0</v>
      </c>
      <c r="I26" s="8" t="b">
        <f t="shared" si="6"/>
        <v>0</v>
      </c>
      <c r="J26" s="8" t="b">
        <f t="shared" si="7"/>
        <v>0</v>
      </c>
      <c r="K26" s="8" t="b">
        <f t="shared" si="8"/>
        <v>0</v>
      </c>
      <c r="L26" s="8" t="e">
        <f t="shared" si="9"/>
        <v>#VALUE!</v>
      </c>
      <c r="M26" s="1" t="b">
        <f t="shared" si="10"/>
        <v>0</v>
      </c>
      <c r="N26" s="1" t="b">
        <f t="shared" si="11"/>
        <v>0</v>
      </c>
      <c r="O26" s="8" t="b">
        <f t="shared" si="12"/>
        <v>0</v>
      </c>
      <c r="P26" s="8" t="b">
        <f t="shared" si="13"/>
        <v>0</v>
      </c>
      <c r="Q26" s="8" t="b">
        <f t="shared" si="14"/>
        <v>0</v>
      </c>
      <c r="R26" s="8" t="b">
        <f t="shared" si="15"/>
        <v>0</v>
      </c>
      <c r="S26" s="1" t="b">
        <f t="shared" si="16"/>
        <v>0</v>
      </c>
      <c r="T26" s="1" t="b">
        <f t="shared" si="17"/>
        <v>0</v>
      </c>
      <c r="U26" s="8" t="b">
        <f t="shared" si="18"/>
        <v>0</v>
      </c>
      <c r="V26" s="8" t="b">
        <f t="shared" si="19"/>
        <v>0</v>
      </c>
      <c r="W26" s="8" t="b">
        <f t="shared" si="20"/>
        <v>0</v>
      </c>
      <c r="X26" s="1" t="b">
        <f t="shared" si="21"/>
        <v>0</v>
      </c>
      <c r="Y26" s="1" t="b">
        <f t="shared" si="22"/>
        <v>0</v>
      </c>
      <c r="Z26" s="8" t="b">
        <f t="shared" si="23"/>
        <v>0</v>
      </c>
      <c r="AA26" s="8" t="b">
        <f t="shared" si="24"/>
        <v>0</v>
      </c>
      <c r="AB26" s="8" t="b">
        <f t="shared" si="25"/>
        <v>0</v>
      </c>
      <c r="AC26" s="1" t="b">
        <f t="shared" si="26"/>
        <v>0</v>
      </c>
      <c r="AD26" s="1" t="b">
        <f t="shared" si="27"/>
        <v>0</v>
      </c>
      <c r="AE26" s="8" t="b">
        <f t="shared" si="28"/>
        <v>0</v>
      </c>
      <c r="AF26" s="8" t="b">
        <f t="shared" si="29"/>
        <v>0</v>
      </c>
      <c r="AG26" s="8" t="b">
        <f t="shared" si="30"/>
        <v>0</v>
      </c>
      <c r="AH26" s="1" t="b">
        <f t="shared" si="31"/>
        <v>0</v>
      </c>
    </row>
    <row r="27" spans="1:50" hidden="1" x14ac:dyDescent="0.3">
      <c r="A27" t="s">
        <v>438</v>
      </c>
      <c r="D27" s="8" t="b">
        <f t="shared" si="1"/>
        <v>0</v>
      </c>
      <c r="E27" s="8" t="b">
        <f t="shared" si="2"/>
        <v>0</v>
      </c>
      <c r="F27" s="8" t="b">
        <f t="shared" si="3"/>
        <v>0</v>
      </c>
      <c r="G27" s="1" t="e">
        <f t="shared" si="4"/>
        <v>#VALUE!</v>
      </c>
      <c r="H27" s="1" t="b">
        <f t="shared" si="5"/>
        <v>0</v>
      </c>
      <c r="I27" s="8" t="b">
        <f t="shared" si="6"/>
        <v>0</v>
      </c>
      <c r="J27" s="8" t="b">
        <f t="shared" si="7"/>
        <v>0</v>
      </c>
      <c r="K27" s="8" t="b">
        <f t="shared" si="8"/>
        <v>0</v>
      </c>
      <c r="L27" s="8" t="e">
        <f t="shared" si="9"/>
        <v>#VALUE!</v>
      </c>
      <c r="M27" s="1" t="b">
        <f t="shared" si="10"/>
        <v>0</v>
      </c>
      <c r="N27" s="1" t="b">
        <f t="shared" si="11"/>
        <v>0</v>
      </c>
      <c r="O27" s="8" t="b">
        <f t="shared" si="12"/>
        <v>0</v>
      </c>
      <c r="P27" s="8" t="b">
        <f t="shared" si="13"/>
        <v>0</v>
      </c>
      <c r="Q27" s="8" t="b">
        <f t="shared" si="14"/>
        <v>0</v>
      </c>
      <c r="R27" s="8" t="b">
        <f t="shared" si="15"/>
        <v>0</v>
      </c>
      <c r="S27" s="1" t="b">
        <f t="shared" si="16"/>
        <v>0</v>
      </c>
      <c r="T27" s="1" t="b">
        <f t="shared" si="17"/>
        <v>0</v>
      </c>
      <c r="U27" s="8" t="b">
        <f t="shared" si="18"/>
        <v>0</v>
      </c>
      <c r="V27" s="8" t="b">
        <f t="shared" si="19"/>
        <v>0</v>
      </c>
      <c r="W27" s="8" t="b">
        <f t="shared" si="20"/>
        <v>0</v>
      </c>
      <c r="X27" s="1" t="b">
        <f t="shared" si="21"/>
        <v>0</v>
      </c>
      <c r="Y27" s="1" t="b">
        <f t="shared" si="22"/>
        <v>0</v>
      </c>
      <c r="Z27" s="8" t="b">
        <f t="shared" si="23"/>
        <v>0</v>
      </c>
      <c r="AA27" s="8" t="b">
        <f t="shared" si="24"/>
        <v>0</v>
      </c>
      <c r="AB27" s="8" t="b">
        <f t="shared" si="25"/>
        <v>0</v>
      </c>
      <c r="AC27" s="1" t="b">
        <f t="shared" si="26"/>
        <v>0</v>
      </c>
      <c r="AD27" s="1" t="b">
        <f t="shared" si="27"/>
        <v>0</v>
      </c>
      <c r="AE27" s="8" t="b">
        <f t="shared" si="28"/>
        <v>0</v>
      </c>
      <c r="AF27" s="8" t="b">
        <f t="shared" si="29"/>
        <v>0</v>
      </c>
      <c r="AG27" s="8" t="b">
        <f t="shared" si="30"/>
        <v>0</v>
      </c>
      <c r="AH27" s="1" t="b">
        <f t="shared" si="31"/>
        <v>0</v>
      </c>
    </row>
    <row r="28" spans="1:50" hidden="1" x14ac:dyDescent="0.3">
      <c r="A28" t="s">
        <v>439</v>
      </c>
      <c r="D28" s="8" t="b">
        <f t="shared" si="1"/>
        <v>0</v>
      </c>
      <c r="E28" s="8" t="b">
        <f t="shared" si="2"/>
        <v>0</v>
      </c>
      <c r="F28" s="8" t="b">
        <f t="shared" si="3"/>
        <v>0</v>
      </c>
      <c r="G28" s="1" t="e">
        <f t="shared" si="4"/>
        <v>#VALUE!</v>
      </c>
      <c r="H28" s="1" t="b">
        <f t="shared" si="5"/>
        <v>0</v>
      </c>
      <c r="I28" s="8" t="b">
        <f t="shared" si="6"/>
        <v>0</v>
      </c>
      <c r="J28" s="8" t="b">
        <f t="shared" si="7"/>
        <v>0</v>
      </c>
      <c r="K28" s="8" t="b">
        <f t="shared" si="8"/>
        <v>0</v>
      </c>
      <c r="L28" s="8" t="e">
        <f t="shared" si="9"/>
        <v>#VALUE!</v>
      </c>
      <c r="M28" s="1" t="b">
        <f t="shared" si="10"/>
        <v>0</v>
      </c>
      <c r="N28" s="1" t="b">
        <f t="shared" si="11"/>
        <v>0</v>
      </c>
      <c r="O28" s="8" t="b">
        <f t="shared" si="12"/>
        <v>0</v>
      </c>
      <c r="P28" s="8" t="b">
        <f t="shared" si="13"/>
        <v>0</v>
      </c>
      <c r="Q28" s="8" t="b">
        <f t="shared" si="14"/>
        <v>0</v>
      </c>
      <c r="R28" s="8" t="b">
        <f t="shared" si="15"/>
        <v>0</v>
      </c>
      <c r="S28" s="1" t="b">
        <f t="shared" si="16"/>
        <v>0</v>
      </c>
      <c r="T28" s="1" t="b">
        <f t="shared" si="17"/>
        <v>0</v>
      </c>
      <c r="U28" s="8" t="b">
        <f t="shared" si="18"/>
        <v>0</v>
      </c>
      <c r="V28" s="8" t="b">
        <f t="shared" si="19"/>
        <v>0</v>
      </c>
      <c r="W28" s="8" t="b">
        <f t="shared" si="20"/>
        <v>0</v>
      </c>
      <c r="X28" s="1" t="b">
        <f t="shared" si="21"/>
        <v>0</v>
      </c>
      <c r="Y28" s="1" t="b">
        <f t="shared" si="22"/>
        <v>0</v>
      </c>
      <c r="Z28" s="8" t="b">
        <f t="shared" si="23"/>
        <v>0</v>
      </c>
      <c r="AA28" s="8" t="b">
        <f t="shared" si="24"/>
        <v>0</v>
      </c>
      <c r="AB28" s="8" t="b">
        <f t="shared" si="25"/>
        <v>0</v>
      </c>
      <c r="AC28" s="1" t="b">
        <f t="shared" si="26"/>
        <v>0</v>
      </c>
      <c r="AD28" s="1" t="b">
        <f t="shared" si="27"/>
        <v>0</v>
      </c>
      <c r="AE28" s="8" t="b">
        <f t="shared" si="28"/>
        <v>0</v>
      </c>
      <c r="AF28" s="8" t="b">
        <f t="shared" si="29"/>
        <v>0</v>
      </c>
      <c r="AG28" s="8" t="b">
        <f t="shared" si="30"/>
        <v>0</v>
      </c>
      <c r="AH28" s="1" t="b">
        <f t="shared" si="31"/>
        <v>0</v>
      </c>
    </row>
    <row r="29" spans="1:50" hidden="1" x14ac:dyDescent="0.3"/>
    <row r="30" spans="1:50" hidden="1" x14ac:dyDescent="0.3">
      <c r="A30" t="b">
        <f>OR(D30:AX30)</f>
        <v>0</v>
      </c>
      <c r="D30" s="8" t="b">
        <f>SUMPRODUCT( -- ISTEXT(L_RPACV_CLAIMSREP_RANGE))&gt;0</f>
        <v>0</v>
      </c>
      <c r="E30" s="8" t="b">
        <f>SUMPRODUCT( -- ISTEXT(L_RPACV_CLAIMSCLWP_RANGE))&gt;0</f>
        <v>0</v>
      </c>
      <c r="F30" s="8" t="b">
        <f>SUMPRODUCT( -- ISTEXT(L_RPACV_CLAIMSCLWOP_RANGE))&gt;0</f>
        <v>0</v>
      </c>
      <c r="G30" s="1" t="b">
        <f>SUMPRODUCT( -- ISTEXT(L_RPACV_LOSSESPD_RANGE))&gt;0</f>
        <v>0</v>
      </c>
      <c r="H30" s="1" t="b">
        <f>SUMPRODUCT( -- ISTEXT(L_RPACV_LOSSESINC_RANGE))&gt;0</f>
        <v>0</v>
      </c>
      <c r="I30" s="8" t="b">
        <f>SUMPRODUCT( -- ISTEXT(L_RPACV_DAYSCL_RANGE))&gt;0</f>
        <v>0</v>
      </c>
      <c r="J30" s="8" t="b">
        <f>SUMPRODUCT( -- ISTEXT(L_RPRCV_CLAIMSREP_RANGE))&gt;0</f>
        <v>0</v>
      </c>
      <c r="K30" s="8" t="b">
        <f>SUMPRODUCT( -- ISTEXT(L_RPRCV_CLAIMSCLWP_RANGE))&gt;0</f>
        <v>0</v>
      </c>
      <c r="L30" s="8" t="b">
        <f>SUMPRODUCT( -- ISTEXT(L_RPRCV_CLAIMSCLWOP_RANGE))&gt;0</f>
        <v>0</v>
      </c>
      <c r="M30" s="1" t="b">
        <f>SUMPRODUCT( -- ISTEXT(L_RPRCV_LOSSESPD_RANGE))&gt;0</f>
        <v>0</v>
      </c>
      <c r="N30" s="1" t="b">
        <f>SUMPRODUCT( -- ISTEXT(L_RPRCV_LOSSESINC_RANGE))&gt;0</f>
        <v>0</v>
      </c>
      <c r="O30" s="8" t="b">
        <f>SUMPRODUCT( -- ISTEXT(L_RPRCV_DAYSCL_RANGE))&gt;0</f>
        <v>0</v>
      </c>
      <c r="P30" s="8" t="b">
        <f>SUMPRODUCT( -- ISTEXT(L_CP_CLAIMSREP_RANGE))&gt;0</f>
        <v>0</v>
      </c>
      <c r="Q30" s="8" t="b">
        <f>SUMPRODUCT( -- ISTEXT(L_CP_CLAIMSCLWP_RANGE))&gt;0</f>
        <v>0</v>
      </c>
      <c r="R30" s="8" t="b">
        <f>SUMPRODUCT( -- ISTEXT(L_CP_CLAIMSCLWOP_RANGE))&gt;0</f>
        <v>0</v>
      </c>
      <c r="S30" s="1" t="b">
        <f>SUMPRODUCT( -- ISTEXT(L_CP_LOSSESPD_RANGE))&gt;0</f>
        <v>0</v>
      </c>
      <c r="T30" s="1" t="b">
        <f>SUMPRODUCT( -- ISTEXT(L_CP_LOSSESINC_RANGE))&gt;0</f>
        <v>0</v>
      </c>
      <c r="U30" s="8" t="b">
        <f>SUMPRODUCT( -- ISTEXT(L_BI_CLAIMSREP_RANGE))&gt;0</f>
        <v>0</v>
      </c>
      <c r="V30" s="8" t="b">
        <f>SUMPRODUCT( -- ISTEXT(L_BI_CLAIMSCLWP_RANGE))&gt;0</f>
        <v>0</v>
      </c>
      <c r="W30" s="8" t="b">
        <f>SUMPRODUCT( -- ISTEXT(L_BI_CLAIMSCLWOP_RANGE))&gt;0</f>
        <v>0</v>
      </c>
      <c r="X30" s="1" t="b">
        <f>SUMPRODUCT( -- ISTEXT(L_BI_LOSSESPD_RANGE))&gt;0</f>
        <v>0</v>
      </c>
      <c r="Y30" s="1" t="b">
        <f>SUMPRODUCT( -- ISTEXT(L_BI_LOSSESINC_RANGE))&gt;0</f>
        <v>0</v>
      </c>
      <c r="Z30" s="8" t="b">
        <f>SUMPRODUCT( -- ISTEXT(L_PAPD_CLAIMSREP_RANGE))&gt;0</f>
        <v>0</v>
      </c>
      <c r="AA30" s="8" t="b">
        <f>SUMPRODUCT( -- ISTEXT(L_PAPD_CLAIMSCLWP_RANGE))&gt;0</f>
        <v>0</v>
      </c>
      <c r="AB30" s="8" t="b">
        <f>SUMPRODUCT( -- ISTEXT(L_PAPD_CLAIMSCLWOP_RANGE))&gt;0</f>
        <v>0</v>
      </c>
      <c r="AC30" s="1" t="b">
        <f>SUMPRODUCT( -- ISTEXT(L_PAPD_LOSSESPD_RANGE))&gt;0</f>
        <v>0</v>
      </c>
      <c r="AD30" s="1" t="b">
        <f>SUMPRODUCT( -- ISTEXT(L_PAPD_LOSSESINC_RANGE))&gt;0</f>
        <v>0</v>
      </c>
      <c r="AE30" s="8" t="b">
        <f>SUMPRODUCT( -- ISTEXT(L_CAPD_CLAIMSREP_RANGE))&gt;0</f>
        <v>0</v>
      </c>
      <c r="AF30" s="8" t="b">
        <f>SUMPRODUCT( -- ISTEXT(L_CAPD_CLAIMSCLWP_RANGE))&gt;0</f>
        <v>0</v>
      </c>
      <c r="AG30" s="8" t="b">
        <f>SUMPRODUCT( -- ISTEXT(L_CAPD_CLAIMSCLWOP_RANGE))&gt;0</f>
        <v>0</v>
      </c>
      <c r="AH30" s="1" t="b">
        <f>SUMPRODUCT( -- ISTEXT(L_CAPD_LOSSESPD_RANGE))&gt;0</f>
        <v>0</v>
      </c>
      <c r="AI30" s="1" t="b">
        <f>SUMPRODUCT( -- ISTEXT(L_CAPD_LOSSESINC_RANGE))&gt;0</f>
        <v>0</v>
      </c>
      <c r="AJ30" s="8" t="b">
        <f>SUMPRODUCT( -- ISTEXT(L_FFI_CLAIMSREP_RANGE))&gt;0</f>
        <v>0</v>
      </c>
      <c r="AK30" s="8" t="b">
        <f>SUMPRODUCT( -- ISTEXT(L_FFI_CLAIMSCLWP_RANGE))&gt;0</f>
        <v>0</v>
      </c>
      <c r="AL30" s="8" t="b">
        <f>SUMPRODUCT( -- ISTEXT(L_FFI_CLAIMSCLWOP_RANGE))&gt;0</f>
        <v>0</v>
      </c>
      <c r="AM30" s="1" t="b">
        <f>SUMPRODUCT( -- ISTEXT(L_FFI_LOSSESPD_RANGE))&gt;0</f>
        <v>0</v>
      </c>
      <c r="AN30" s="1" t="b">
        <f>SUMPRODUCT( -- ISTEXT(L_FFI_LOSSESINC_RANGE))&gt;0</f>
        <v>0</v>
      </c>
      <c r="AO30" s="8" t="b">
        <f>SUMPRODUCT( -- ISTEXT(L_PFI_CLAIMSREP_RANGE))&gt;0</f>
        <v>0</v>
      </c>
      <c r="AP30" s="8" t="b">
        <f>SUMPRODUCT( -- ISTEXT(L_PFI_CLAIMSCLWP_RANGE))&gt;0</f>
        <v>0</v>
      </c>
      <c r="AQ30" s="8" t="b">
        <f>SUMPRODUCT( -- ISTEXT(L_PFI_CLAIMSCLWOP_RANGE))&gt;0</f>
        <v>0</v>
      </c>
      <c r="AR30" s="1" t="b">
        <f>SUMPRODUCT( -- ISTEXT(L_PFI_LOSSESPD_RANGE))&gt;0</f>
        <v>0</v>
      </c>
      <c r="AS30" s="1" t="b">
        <f>SUMPRODUCT( -- ISTEXT(L_PFI_LOSSESINC_RANGE))&gt;0</f>
        <v>0</v>
      </c>
      <c r="AT30" s="8" t="b">
        <f>SUMPRODUCT( -- ISTEXT(L_AOLI_CLAIMSREP_RANGE))&gt;0</f>
        <v>0</v>
      </c>
      <c r="AU30" s="8" t="b">
        <f>SUMPRODUCT( -- ISTEXT(L_AOLI_CLAIMSCLWP_RANGE))&gt;0</f>
        <v>0</v>
      </c>
      <c r="AV30" s="8" t="b">
        <f>SUMPRODUCT( -- ISTEXT(L_AOLI_CLAIMSCLWOP_RANGE))&gt;0</f>
        <v>0</v>
      </c>
      <c r="AW30" s="1" t="b">
        <f>SUMPRODUCT( -- ISTEXT(L_AOLI_LOSSESPD_RANGE))&gt;0</f>
        <v>0</v>
      </c>
      <c r="AX30" s="1" t="b">
        <f>SUMPRODUCT( -- ISTEXT(L_AOLI_LOSSESINC_RANGE))&gt;0</f>
        <v>0</v>
      </c>
    </row>
    <row r="31" spans="1:50" hidden="1" x14ac:dyDescent="0.3">
      <c r="A31" t="b">
        <f>OR(L0_EDIT_CHECK3,L1_EDIT_CHECK3,L2_EDIT_CHECK3,L3_EDIT_CHECK3,L4_EDIT_CHECK3,L5_EDIT_CHECK3,L6_EDIT_CHECK3,L7_EDIT_CHECK3,L8_EDIT_CHECK3)</f>
        <v>0</v>
      </c>
    </row>
    <row r="32" spans="1:50" hidden="1" x14ac:dyDescent="0.3">
      <c r="A32" t="b">
        <f>OR(L0_EDIT_CHECK4,L1_EDIT_CHECK4)</f>
        <v>0</v>
      </c>
    </row>
    <row r="33" spans="1:1" hidden="1" x14ac:dyDescent="0.3">
      <c r="A33" t="b">
        <f>OR(L0_EDIT_CHECK5,L1_EDIT_CHECK5,L2_EDIT_CHECK5,L3_EDIT_CHECK5,L4_EDIT_CHECK5,L5_EDIT_CHECK5,L6_EDIT_CHECK5,L7_EDIT_CHECK5,L8_EDIT_CHECK5)</f>
        <v>0</v>
      </c>
    </row>
    <row r="34" spans="1:1" hidden="1" x14ac:dyDescent="0.3">
      <c r="A34" t="e">
        <f>OR(L0_EDIT_CHECK6,L1_EDIT_CHECK6)</f>
        <v>#VALUE!</v>
      </c>
    </row>
    <row r="35" spans="1:1" hidden="1" x14ac:dyDescent="0.3">
      <c r="A35" t="b">
        <f>OR(L0_EDIT_CHECK7,L1_EDIT_CHECK7,L2_EDIT_CHECK7,L3_EDIT_CHECK7,L4_EDIT_CHECK7,L5_EDIT_CHECK7,L6_EDIT_CHECK7,L7_EDIT_CHECK7,L8_EDIT_CHECK7)</f>
        <v>0</v>
      </c>
    </row>
  </sheetData>
  <sheetProtection algorithmName="SHA-512" hashValue="BgK827FmmWd2yp1C512wG/KlOyE2zD+ocIYSCklaYddNBsay5HKampEIJmyUijdW5PBUh3P3ELvStWSUaqFJdw==" saltValue="f2xonFXyJkPnq2jSxqGnaw==" spinCount="100000" sheet="1" objects="1" scenarios="1" selectLockedCells="1"/>
  <mergeCells count="9">
    <mergeCell ref="AJ1:AN1"/>
    <mergeCell ref="AO1:AS1"/>
    <mergeCell ref="AT1:AX1"/>
    <mergeCell ref="D1:I1"/>
    <mergeCell ref="J1:O1"/>
    <mergeCell ref="P1:T1"/>
    <mergeCell ref="U1:Y1"/>
    <mergeCell ref="Z1:AD1"/>
    <mergeCell ref="AE1:AI1"/>
  </mergeCells>
  <conditionalFormatting sqref="D3:D11 D13:D14">
    <cfRule type="expression" dxfId="194" priority="4" stopIfTrue="1">
      <formula>ISTEXT(D3)</formula>
    </cfRule>
    <cfRule type="expression" dxfId="193" priority="51" stopIfTrue="1">
      <formula>IF(AND(LEN(D3)=0,F17=TRUE),TRUE,FALSE)</formula>
    </cfRule>
  </conditionalFormatting>
  <conditionalFormatting sqref="E3:E14">
    <cfRule type="expression" dxfId="192" priority="5" stopIfTrue="1">
      <formula>ISTEXT(E3)</formula>
    </cfRule>
  </conditionalFormatting>
  <conditionalFormatting sqref="F3:F14">
    <cfRule type="expression" dxfId="191" priority="6" stopIfTrue="1">
      <formula>ISTEXT(F3)</formula>
    </cfRule>
  </conditionalFormatting>
  <conditionalFormatting sqref="G3:G14">
    <cfRule type="expression" dxfId="190" priority="7" stopIfTrue="1">
      <formula>ISTEXT(G3)</formula>
    </cfRule>
  </conditionalFormatting>
  <conditionalFormatting sqref="H3:H14">
    <cfRule type="expression" dxfId="189" priority="8" stopIfTrue="1">
      <formula>ISTEXT(H3)</formula>
    </cfRule>
  </conditionalFormatting>
  <conditionalFormatting sqref="I3:I14">
    <cfRule type="expression" dxfId="188" priority="9" stopIfTrue="1">
      <formula>ISTEXT(I3)</formula>
    </cfRule>
  </conditionalFormatting>
  <conditionalFormatting sqref="J3:J14">
    <cfRule type="expression" dxfId="187" priority="10" stopIfTrue="1">
      <formula>ISTEXT(J3)</formula>
    </cfRule>
  </conditionalFormatting>
  <conditionalFormatting sqref="K3:K14">
    <cfRule type="expression" dxfId="186" priority="11" stopIfTrue="1">
      <formula>ISTEXT(K3)</formula>
    </cfRule>
  </conditionalFormatting>
  <conditionalFormatting sqref="L3:L14">
    <cfRule type="expression" dxfId="185" priority="12" stopIfTrue="1">
      <formula>ISTEXT(L3)</formula>
    </cfRule>
  </conditionalFormatting>
  <conditionalFormatting sqref="M3:M14">
    <cfRule type="expression" dxfId="184" priority="13" stopIfTrue="1">
      <formula>ISTEXT(M3)</formula>
    </cfRule>
  </conditionalFormatting>
  <conditionalFormatting sqref="N3:N14">
    <cfRule type="expression" dxfId="183" priority="14" stopIfTrue="1">
      <formula>ISTEXT(N3)</formula>
    </cfRule>
  </conditionalFormatting>
  <conditionalFormatting sqref="O3:O14">
    <cfRule type="expression" dxfId="182" priority="15" stopIfTrue="1">
      <formula>ISTEXT(O3)</formula>
    </cfRule>
  </conditionalFormatting>
  <conditionalFormatting sqref="P3:P14">
    <cfRule type="expression" dxfId="181" priority="16" stopIfTrue="1">
      <formula>ISTEXT(P3)</formula>
    </cfRule>
  </conditionalFormatting>
  <conditionalFormatting sqref="Q3:Q14">
    <cfRule type="expression" dxfId="180" priority="17" stopIfTrue="1">
      <formula>ISTEXT(Q3)</formula>
    </cfRule>
  </conditionalFormatting>
  <conditionalFormatting sqref="R3:R14">
    <cfRule type="expression" dxfId="179" priority="18" stopIfTrue="1">
      <formula>ISTEXT(R3)</formula>
    </cfRule>
  </conditionalFormatting>
  <conditionalFormatting sqref="S3:S14">
    <cfRule type="expression" dxfId="178" priority="19" stopIfTrue="1">
      <formula>ISTEXT(S3)</formula>
    </cfRule>
  </conditionalFormatting>
  <conditionalFormatting sqref="T3:T14">
    <cfRule type="expression" dxfId="177" priority="20" stopIfTrue="1">
      <formula>ISTEXT(T3)</formula>
    </cfRule>
  </conditionalFormatting>
  <conditionalFormatting sqref="U3:U14">
    <cfRule type="expression" dxfId="176" priority="21" stopIfTrue="1">
      <formula>ISTEXT(U3)</formula>
    </cfRule>
  </conditionalFormatting>
  <conditionalFormatting sqref="V3:V14">
    <cfRule type="expression" dxfId="175" priority="22" stopIfTrue="1">
      <formula>ISTEXT(V3)</formula>
    </cfRule>
  </conditionalFormatting>
  <conditionalFormatting sqref="W3:W14">
    <cfRule type="expression" dxfId="174" priority="23" stopIfTrue="1">
      <formula>ISTEXT(W3)</formula>
    </cfRule>
  </conditionalFormatting>
  <conditionalFormatting sqref="X3:X14">
    <cfRule type="expression" dxfId="173" priority="24" stopIfTrue="1">
      <formula>ISTEXT(X3)</formula>
    </cfRule>
  </conditionalFormatting>
  <conditionalFormatting sqref="Y3:Y14">
    <cfRule type="expression" dxfId="172" priority="25" stopIfTrue="1">
      <formula>ISTEXT(Y3)</formula>
    </cfRule>
  </conditionalFormatting>
  <conditionalFormatting sqref="Z3:Z14">
    <cfRule type="expression" dxfId="171" priority="26" stopIfTrue="1">
      <formula>ISTEXT(Z3)</formula>
    </cfRule>
  </conditionalFormatting>
  <conditionalFormatting sqref="AA3:AA14">
    <cfRule type="expression" dxfId="170" priority="27" stopIfTrue="1">
      <formula>ISTEXT(AA3)</formula>
    </cfRule>
    <cfRule type="expression" dxfId="169" priority="91" stopIfTrue="1">
      <formula>IF(AND(LEN(AA3)=0,T17=TRUE),TRUE,FALSE)</formula>
    </cfRule>
  </conditionalFormatting>
  <conditionalFormatting sqref="AB3:AB14">
    <cfRule type="expression" dxfId="168" priority="28" stopIfTrue="1">
      <formula>ISTEXT(AB3)</formula>
    </cfRule>
  </conditionalFormatting>
  <conditionalFormatting sqref="AC3:AC14">
    <cfRule type="expression" dxfId="167" priority="29" stopIfTrue="1">
      <formula>ISTEXT(AC3)</formula>
    </cfRule>
    <cfRule type="expression" dxfId="166" priority="92" stopIfTrue="1">
      <formula>IF(AND(LEN(AC3)=0,T17=TRUE),TRUE,FALSE)</formula>
    </cfRule>
    <cfRule type="expression" dxfId="165" priority="93" stopIfTrue="1">
      <formula>IF(AND(AC3=0,T17=TRUE),TRUE,FALSE)</formula>
    </cfRule>
    <cfRule type="expression" dxfId="164" priority="94" stopIfTrue="1">
      <formula>V17=TRUE</formula>
    </cfRule>
  </conditionalFormatting>
  <conditionalFormatting sqref="AD3:AD14">
    <cfRule type="expression" dxfId="163" priority="30" stopIfTrue="1">
      <formula>ISTEXT(AD3)</formula>
    </cfRule>
    <cfRule type="expression" dxfId="162" priority="95" stopIfTrue="1">
      <formula>V17=TRUE</formula>
    </cfRule>
  </conditionalFormatting>
  <conditionalFormatting sqref="AE3:AE14">
    <cfRule type="expression" dxfId="161" priority="31" stopIfTrue="1">
      <formula>ISTEXT(AE3)</formula>
    </cfRule>
    <cfRule type="expression" dxfId="160" priority="96" stopIfTrue="1">
      <formula>IF(AND(LEN(AE3)=0,X17=TRUE),TRUE,FALSE)</formula>
    </cfRule>
    <cfRule type="expression" dxfId="159" priority="97" stopIfTrue="1">
      <formula>X17=TRUE</formula>
    </cfRule>
  </conditionalFormatting>
  <conditionalFormatting sqref="AF3:AF14">
    <cfRule type="expression" dxfId="158" priority="32" stopIfTrue="1">
      <formula>ISTEXT(AF3)</formula>
    </cfRule>
    <cfRule type="expression" dxfId="157" priority="98" stopIfTrue="1">
      <formula>IF(AND(LEN(AF3)=0,W17=TRUE),TRUE,FALSE)</formula>
    </cfRule>
  </conditionalFormatting>
  <conditionalFormatting sqref="AG3:AG14">
    <cfRule type="expression" dxfId="156" priority="33" stopIfTrue="1">
      <formula>ISTEXT(AG3)</formula>
    </cfRule>
  </conditionalFormatting>
  <conditionalFormatting sqref="AH3:AH14">
    <cfRule type="expression" dxfId="155" priority="34" stopIfTrue="1">
      <formula>ISTEXT(AH3)</formula>
    </cfRule>
    <cfRule type="expression" dxfId="154" priority="99" stopIfTrue="1">
      <formula>IF(AND(LEN(AH3)=0,W17=TRUE),TRUE,FALSE)</formula>
    </cfRule>
    <cfRule type="expression" dxfId="153" priority="100" stopIfTrue="1">
      <formula>IF(AND(AH3=0,W17=TRUE),TRUE,FALSE)</formula>
    </cfRule>
    <cfRule type="expression" dxfId="152" priority="101" stopIfTrue="1">
      <formula>Y17=TRUE</formula>
    </cfRule>
  </conditionalFormatting>
  <conditionalFormatting sqref="AI3:AI14">
    <cfRule type="expression" dxfId="151" priority="35" stopIfTrue="1">
      <formula>ISTEXT(AI3)</formula>
    </cfRule>
    <cfRule type="expression" dxfId="150" priority="102" stopIfTrue="1">
      <formula>Y17=TRUE</formula>
    </cfRule>
  </conditionalFormatting>
  <conditionalFormatting sqref="AJ3:AJ14">
    <cfRule type="expression" dxfId="149" priority="36" stopIfTrue="1">
      <formula>ISTEXT(AJ3)</formula>
    </cfRule>
    <cfRule type="expression" dxfId="148" priority="103" stopIfTrue="1">
      <formula>IF(AND(LEN(AJ3)=0,AA17=TRUE),TRUE,FALSE)</formula>
    </cfRule>
    <cfRule type="expression" dxfId="147" priority="104" stopIfTrue="1">
      <formula>AA17=TRUE</formula>
    </cfRule>
  </conditionalFormatting>
  <conditionalFormatting sqref="AK3:AK14">
    <cfRule type="expression" dxfId="146" priority="37" stopIfTrue="1">
      <formula>ISTEXT(AK3)</formula>
    </cfRule>
    <cfRule type="expression" dxfId="145" priority="105" stopIfTrue="1">
      <formula>IF(AND(LEN(AK3)=0,Z17=TRUE),TRUE,FALSE)</formula>
    </cfRule>
  </conditionalFormatting>
  <conditionalFormatting sqref="AL3:AL14">
    <cfRule type="expression" dxfId="144" priority="38" stopIfTrue="1">
      <formula>ISTEXT(AL3)</formula>
    </cfRule>
  </conditionalFormatting>
  <conditionalFormatting sqref="AM3:AM14">
    <cfRule type="expression" dxfId="143" priority="39" stopIfTrue="1">
      <formula>ISTEXT(AM3)</formula>
    </cfRule>
    <cfRule type="expression" dxfId="142" priority="106" stopIfTrue="1">
      <formula>IF(AND(LEN(AM3)=0,Z17=TRUE),TRUE,FALSE)</formula>
    </cfRule>
    <cfRule type="expression" dxfId="141" priority="107" stopIfTrue="1">
      <formula>IF(AND(AM3=0,Z17=TRUE),TRUE,FALSE)</formula>
    </cfRule>
    <cfRule type="expression" dxfId="140" priority="108" stopIfTrue="1">
      <formula>AB17=TRUE</formula>
    </cfRule>
  </conditionalFormatting>
  <conditionalFormatting sqref="AN3:AN14">
    <cfRule type="expression" dxfId="139" priority="40" stopIfTrue="1">
      <formula>ISTEXT(AN3)</formula>
    </cfRule>
  </conditionalFormatting>
  <conditionalFormatting sqref="AO3:AO14">
    <cfRule type="expression" dxfId="138" priority="41" stopIfTrue="1">
      <formula>ISTEXT(AO3)</formula>
    </cfRule>
  </conditionalFormatting>
  <conditionalFormatting sqref="AP3:AP14">
    <cfRule type="expression" dxfId="137" priority="42" stopIfTrue="1">
      <formula>ISTEXT(AP3)</formula>
    </cfRule>
  </conditionalFormatting>
  <conditionalFormatting sqref="AQ3:AQ14">
    <cfRule type="expression" dxfId="136" priority="43" stopIfTrue="1">
      <formula>ISTEXT(AQ3)</formula>
    </cfRule>
  </conditionalFormatting>
  <conditionalFormatting sqref="AR3:AR14">
    <cfRule type="expression" dxfId="135" priority="44" stopIfTrue="1">
      <formula>ISTEXT(AR3)</formula>
    </cfRule>
  </conditionalFormatting>
  <conditionalFormatting sqref="AS3:AS14">
    <cfRule type="expression" dxfId="134" priority="45" stopIfTrue="1">
      <formula>ISTEXT(AS3)</formula>
    </cfRule>
  </conditionalFormatting>
  <conditionalFormatting sqref="AT3:AT14">
    <cfRule type="expression" dxfId="133" priority="46" stopIfTrue="1">
      <formula>ISTEXT(AT3)</formula>
    </cfRule>
  </conditionalFormatting>
  <conditionalFormatting sqref="AU3:AU14">
    <cfRule type="expression" dxfId="132" priority="47" stopIfTrue="1">
      <formula>ISTEXT(AU3)</formula>
    </cfRule>
  </conditionalFormatting>
  <conditionalFormatting sqref="AV3:AV14">
    <cfRule type="expression" dxfId="131" priority="48" stopIfTrue="1">
      <formula>ISTEXT(AV3)</formula>
    </cfRule>
  </conditionalFormatting>
  <conditionalFormatting sqref="AW3:AW14">
    <cfRule type="expression" dxfId="130" priority="49" stopIfTrue="1">
      <formula>ISTEXT(AW3)</formula>
    </cfRule>
  </conditionalFormatting>
  <conditionalFormatting sqref="AX3:AX14">
    <cfRule type="expression" dxfId="129" priority="50" stopIfTrue="1">
      <formula>ISTEXT(AX3)</formula>
    </cfRule>
  </conditionalFormatting>
  <conditionalFormatting sqref="D3:D11 D13:D14">
    <cfRule type="expression" dxfId="128" priority="52" stopIfTrue="1">
      <formula>F17=TRUE</formula>
    </cfRule>
  </conditionalFormatting>
  <conditionalFormatting sqref="E3:E14">
    <cfRule type="expression" dxfId="127" priority="53" stopIfTrue="1">
      <formula>IF(AND(SUM(E3,F17)=0,E17=TRUE),TRUE,FALSE)</formula>
    </cfRule>
  </conditionalFormatting>
  <conditionalFormatting sqref="E3:E14">
    <cfRule type="expression" dxfId="126" priority="54" stopIfTrue="1">
      <formula>IF(AND(LEN(E3)=0,D17=TRUE),TRUE,FALSE)</formula>
    </cfRule>
  </conditionalFormatting>
  <conditionalFormatting sqref="F3:F14">
    <cfRule type="expression" dxfId="125" priority="55" stopIfTrue="1">
      <formula>IF(AND(SUM(E3,F17)=0,E17=TRUE),TRUE,FALSE)</formula>
    </cfRule>
  </conditionalFormatting>
  <conditionalFormatting sqref="G3:G14">
    <cfRule type="expression" dxfId="124" priority="56" stopIfTrue="1">
      <formula>IF(AND(LEN(G3)=0,D17=TRUE),TRUE,FALSE)</formula>
    </cfRule>
  </conditionalFormatting>
  <conditionalFormatting sqref="G3:G14">
    <cfRule type="expression" dxfId="123" priority="57" stopIfTrue="1">
      <formula>IF(AND(G3=0,D17=TRUE),TRUE,FALSE)</formula>
    </cfRule>
  </conditionalFormatting>
  <conditionalFormatting sqref="G3:G14">
    <cfRule type="expression" dxfId="122" priority="58" stopIfTrue="1">
      <formula>H17=TRUE</formula>
    </cfRule>
  </conditionalFormatting>
  <conditionalFormatting sqref="H3:H14">
    <cfRule type="expression" dxfId="121" priority="59" stopIfTrue="1">
      <formula>H17=TRUE</formula>
    </cfRule>
  </conditionalFormatting>
  <conditionalFormatting sqref="I3:I14">
    <cfRule type="expression" dxfId="120" priority="60" stopIfTrue="1">
      <formula>IF(AND(LEN(I3)=0,E17=TRUE),TRUE,FALSE)</formula>
    </cfRule>
  </conditionalFormatting>
  <conditionalFormatting sqref="I3:I14">
    <cfRule type="expression" dxfId="119" priority="61" stopIfTrue="1">
      <formula>IF(AND(I3=0,E17=TRUE),TRUE,FALSE)</formula>
    </cfRule>
  </conditionalFormatting>
  <conditionalFormatting sqref="I3:I14">
    <cfRule type="expression" dxfId="118" priority="62" stopIfTrue="1">
      <formula>G17=TRUE</formula>
    </cfRule>
  </conditionalFormatting>
  <conditionalFormatting sqref="J3:J14">
    <cfRule type="expression" dxfId="117" priority="63" stopIfTrue="1">
      <formula>IF(AND(LEN(J3)=0,K17=TRUE),TRUE,FALSE)</formula>
    </cfRule>
  </conditionalFormatting>
  <conditionalFormatting sqref="J3:J14">
    <cfRule type="expression" dxfId="116" priority="64" stopIfTrue="1">
      <formula>K17=TRUE</formula>
    </cfRule>
  </conditionalFormatting>
  <conditionalFormatting sqref="K3:K14">
    <cfRule type="expression" dxfId="115" priority="65" stopIfTrue="1">
      <formula>IF(AND(SUM(K3,L17)=0,J17=TRUE),TRUE,FALSE)</formula>
    </cfRule>
  </conditionalFormatting>
  <conditionalFormatting sqref="K3:K14">
    <cfRule type="expression" dxfId="114" priority="66" stopIfTrue="1">
      <formula>IF(AND(LEN(K3)=0,I17=TRUE),TRUE,FALSE)</formula>
    </cfRule>
  </conditionalFormatting>
  <conditionalFormatting sqref="L3:L14">
    <cfRule type="expression" dxfId="113" priority="67" stopIfTrue="1">
      <formula>IF(AND(SUM(K3,L17)=0,J17=TRUE),TRUE,FALSE)</formula>
    </cfRule>
  </conditionalFormatting>
  <conditionalFormatting sqref="M3:M14">
    <cfRule type="expression" dxfId="112" priority="68" stopIfTrue="1">
      <formula>IF(AND(LEN(M3)=0,I17=TRUE),TRUE,FALSE)</formula>
    </cfRule>
  </conditionalFormatting>
  <conditionalFormatting sqref="M3:M14">
    <cfRule type="expression" dxfId="111" priority="69" stopIfTrue="1">
      <formula>IF(AND(M3=0,I17=TRUE),TRUE,FALSE)</formula>
    </cfRule>
  </conditionalFormatting>
  <conditionalFormatting sqref="M3:M14">
    <cfRule type="expression" dxfId="110" priority="70" stopIfTrue="1">
      <formula>M17=TRUE</formula>
    </cfRule>
  </conditionalFormatting>
  <conditionalFormatting sqref="N3:N14">
    <cfRule type="expression" dxfId="109" priority="71" stopIfTrue="1">
      <formula>M17=TRUE</formula>
    </cfRule>
  </conditionalFormatting>
  <conditionalFormatting sqref="O3:O14">
    <cfRule type="expression" dxfId="108" priority="72" stopIfTrue="1">
      <formula>IF(AND(LEN(O3)=0,J17=TRUE),TRUE,FALSE)</formula>
    </cfRule>
  </conditionalFormatting>
  <conditionalFormatting sqref="O3:O14">
    <cfRule type="expression" dxfId="107" priority="73" stopIfTrue="1">
      <formula>IF(AND(O3=0,J17=TRUE),TRUE,FALSE)</formula>
    </cfRule>
  </conditionalFormatting>
  <conditionalFormatting sqref="O3:O14">
    <cfRule type="expression" dxfId="106" priority="74" stopIfTrue="1">
      <formula>L17=TRUE</formula>
    </cfRule>
  </conditionalFormatting>
  <conditionalFormatting sqref="P3:P14">
    <cfRule type="expression" dxfId="105" priority="75" stopIfTrue="1">
      <formula>IF(AND(LEN(P3)=0,O17=TRUE),TRUE,FALSE)</formula>
    </cfRule>
  </conditionalFormatting>
  <conditionalFormatting sqref="P3:P14">
    <cfRule type="expression" dxfId="104" priority="76" stopIfTrue="1">
      <formula>O17=TRUE</formula>
    </cfRule>
  </conditionalFormatting>
  <conditionalFormatting sqref="Q3:Q14">
    <cfRule type="expression" dxfId="103" priority="77" stopIfTrue="1">
      <formula>IF(AND(LEN(Q3)=0,N17=TRUE),TRUE,FALSE)</formula>
    </cfRule>
  </conditionalFormatting>
  <conditionalFormatting sqref="S3:S14">
    <cfRule type="expression" dxfId="102" priority="78" stopIfTrue="1">
      <formula>IF(AND(LEN(S3)=0,N17=TRUE),TRUE,FALSE)</formula>
    </cfRule>
  </conditionalFormatting>
  <conditionalFormatting sqref="S3:S14">
    <cfRule type="expression" dxfId="101" priority="79" stopIfTrue="1">
      <formula>IF(AND(S3=0,N17=TRUE),TRUE,FALSE)</formula>
    </cfRule>
  </conditionalFormatting>
  <conditionalFormatting sqref="S3:S14">
    <cfRule type="expression" dxfId="100" priority="80" stopIfTrue="1">
      <formula>P17=TRUE</formula>
    </cfRule>
  </conditionalFormatting>
  <conditionalFormatting sqref="T3:T14">
    <cfRule type="expression" dxfId="99" priority="81" stopIfTrue="1">
      <formula>P17=TRUE</formula>
    </cfRule>
  </conditionalFormatting>
  <conditionalFormatting sqref="U3:U14">
    <cfRule type="expression" dxfId="98" priority="82" stopIfTrue="1">
      <formula>IF(AND(LEN(U3)=0,R17=TRUE),TRUE,FALSE)</formula>
    </cfRule>
  </conditionalFormatting>
  <conditionalFormatting sqref="U3:U14">
    <cfRule type="expression" dxfId="97" priority="83" stopIfTrue="1">
      <formula>R17=TRUE</formula>
    </cfRule>
  </conditionalFormatting>
  <conditionalFormatting sqref="V3:V14">
    <cfRule type="expression" dxfId="96" priority="84" stopIfTrue="1">
      <formula>IF(AND(LEN(V3)=0,Q17=TRUE),TRUE,FALSE)</formula>
    </cfRule>
  </conditionalFormatting>
  <conditionalFormatting sqref="X3:X14">
    <cfRule type="expression" dxfId="95" priority="85" stopIfTrue="1">
      <formula>IF(AND(LEN(X3)=0,Q17=TRUE),TRUE,FALSE)</formula>
    </cfRule>
  </conditionalFormatting>
  <conditionalFormatting sqref="X3:X14">
    <cfRule type="expression" dxfId="94" priority="86" stopIfTrue="1">
      <formula>IF(AND(X3=0,Q17=TRUE),TRUE,FALSE)</formula>
    </cfRule>
  </conditionalFormatting>
  <conditionalFormatting sqref="X3:X14">
    <cfRule type="expression" dxfId="93" priority="87" stopIfTrue="1">
      <formula>S17=TRUE</formula>
    </cfRule>
  </conditionalFormatting>
  <conditionalFormatting sqref="Y3:Y14">
    <cfRule type="expression" dxfId="92" priority="88" stopIfTrue="1">
      <formula>S17=TRUE</formula>
    </cfRule>
  </conditionalFormatting>
  <conditionalFormatting sqref="Z3:Z14">
    <cfRule type="expression" dxfId="91" priority="89" stopIfTrue="1">
      <formula>IF(AND(LEN(Z3)=0,U17=TRUE),TRUE,FALSE)</formula>
    </cfRule>
  </conditionalFormatting>
  <conditionalFormatting sqref="Z3:Z14">
    <cfRule type="expression" dxfId="90" priority="90" stopIfTrue="1">
      <formula>U17=TRUE</formula>
    </cfRule>
  </conditionalFormatting>
  <conditionalFormatting sqref="AN3:AN14">
    <cfRule type="expression" dxfId="89" priority="109" stopIfTrue="1">
      <formula>AB17=TRUE</formula>
    </cfRule>
  </conditionalFormatting>
  <conditionalFormatting sqref="AO3:AO14">
    <cfRule type="expression" dxfId="88" priority="110" stopIfTrue="1">
      <formula>IF(AND(LEN(AO3)=0,AD17=TRUE),TRUE,FALSE)</formula>
    </cfRule>
  </conditionalFormatting>
  <conditionalFormatting sqref="AO3:AO14">
    <cfRule type="expression" dxfId="87" priority="111" stopIfTrue="1">
      <formula>AD17=TRUE</formula>
    </cfRule>
  </conditionalFormatting>
  <conditionalFormatting sqref="AP3:AP14">
    <cfRule type="expression" dxfId="86" priority="112" stopIfTrue="1">
      <formula>IF(AND(LEN(AP3)=0,AC17=TRUE),TRUE,FALSE)</formula>
    </cfRule>
  </conditionalFormatting>
  <conditionalFormatting sqref="AR3:AR14">
    <cfRule type="expression" dxfId="85" priority="113" stopIfTrue="1">
      <formula>IF(AND(LEN(AR3)=0,AC17=TRUE),TRUE,FALSE)</formula>
    </cfRule>
  </conditionalFormatting>
  <conditionalFormatting sqref="AR3:AR14">
    <cfRule type="expression" dxfId="84" priority="114" stopIfTrue="1">
      <formula>IF(AND(AR3=0,AC17=TRUE),TRUE,FALSE)</formula>
    </cfRule>
  </conditionalFormatting>
  <conditionalFormatting sqref="AR3:AR14">
    <cfRule type="expression" dxfId="83" priority="115" stopIfTrue="1">
      <formula>AE17=TRUE</formula>
    </cfRule>
  </conditionalFormatting>
  <conditionalFormatting sqref="AS3:AS14">
    <cfRule type="expression" dxfId="82" priority="116" stopIfTrue="1">
      <formula>AE17=TRUE</formula>
    </cfRule>
  </conditionalFormatting>
  <conditionalFormatting sqref="AT3:AT14">
    <cfRule type="expression" dxfId="81" priority="117" stopIfTrue="1">
      <formula>IF(AND(LEN(AT3)=0,AG17=TRUE),TRUE,FALSE)</formula>
    </cfRule>
  </conditionalFormatting>
  <conditionalFormatting sqref="AT3:AT14">
    <cfRule type="expression" dxfId="80" priority="118" stopIfTrue="1">
      <formula>AG17=TRUE</formula>
    </cfRule>
  </conditionalFormatting>
  <conditionalFormatting sqref="AU3:AU14">
    <cfRule type="expression" dxfId="79" priority="119" stopIfTrue="1">
      <formula>IF(AND(LEN(AU3)=0,AF17=TRUE),TRUE,FALSE)</formula>
    </cfRule>
  </conditionalFormatting>
  <conditionalFormatting sqref="AW3:AW14">
    <cfRule type="expression" dxfId="78" priority="120" stopIfTrue="1">
      <formula>IF(AND(LEN(AW3)=0,AF17=TRUE),TRUE,FALSE)</formula>
    </cfRule>
  </conditionalFormatting>
  <conditionalFormatting sqref="AW3:AW14">
    <cfRule type="expression" dxfId="77" priority="121" stopIfTrue="1">
      <formula>IF(AND(AW3=0,AF17=TRUE),TRUE,FALSE)</formula>
    </cfRule>
  </conditionalFormatting>
  <conditionalFormatting sqref="AW3:AW14">
    <cfRule type="expression" dxfId="76" priority="122" stopIfTrue="1">
      <formula>AH17=TRUE</formula>
    </cfRule>
  </conditionalFormatting>
  <conditionalFormatting sqref="AX3:AX14">
    <cfRule type="expression" dxfId="75" priority="123" stopIfTrue="1">
      <formula>AH17=TRUE</formula>
    </cfRule>
  </conditionalFormatting>
  <conditionalFormatting sqref="D12">
    <cfRule type="expression" dxfId="74" priority="1" stopIfTrue="1">
      <formula>ISTEXT(D12)</formula>
    </cfRule>
  </conditionalFormatting>
  <conditionalFormatting sqref="D12">
    <cfRule type="expression" dxfId="73" priority="2" stopIfTrue="1">
      <formula>IF(AND(SUM(D12,E26)=0,D26=TRUE),TRUE,FALSE)</formula>
    </cfRule>
  </conditionalFormatting>
  <conditionalFormatting sqref="D12">
    <cfRule type="expression" dxfId="72" priority="3" stopIfTrue="1">
      <formula>IF(AND(LEN(D12)=0,A26=TRUE),TRUE,FALSE)</formula>
    </cfRule>
  </conditionalFormatting>
  <dataValidations count="1">
    <dataValidation type="custom" showDropDown="1" showErrorMessage="1" errorTitle="Not allowed" error="Data entry allowed if reporting company is a Licensed Insurer, reporting date is not blank, reporting claims is 'yes', and submission is 'initial' or 'correction'." sqref="D3:AX14" xr:uid="{1EE9C363-9AB8-4924-B0C0-E380C3FD029E}">
      <formula1>AND(SURPLUS_LINES_INSURER="N",LEN(REPORTING_DATE)&gt;0,UPPER(REP_CLAIMS)="YES",LEN(SUBMISSION_TYPE)&gt;0)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ABE9-288E-42BD-888A-985CFE7D2C09}">
  <sheetPr codeName="Sheet3"/>
  <dimension ref="A1:AB35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4.4" x14ac:dyDescent="0.3"/>
  <cols>
    <col min="1" max="1" width="9.33203125" customWidth="1"/>
    <col min="2" max="3" width="14.6640625" style="33" customWidth="1"/>
    <col min="4" max="6" width="15.88671875" style="8" customWidth="1"/>
    <col min="7" max="8" width="18.6640625" style="1" customWidth="1"/>
    <col min="9" max="11" width="15.88671875" style="8" customWidth="1"/>
    <col min="12" max="13" width="18.6640625" style="1" customWidth="1"/>
    <col min="14" max="16" width="15.88671875" style="8" customWidth="1"/>
    <col min="17" max="18" width="18.6640625" style="1" customWidth="1"/>
    <col min="19" max="21" width="15.88671875" style="8" customWidth="1"/>
    <col min="22" max="23" width="18.6640625" style="1" customWidth="1"/>
    <col min="24" max="26" width="15.88671875" style="8" customWidth="1"/>
    <col min="27" max="28" width="18.6640625" style="1" customWidth="1"/>
  </cols>
  <sheetData>
    <row r="1" spans="1:28" ht="15.75" customHeight="1" x14ac:dyDescent="0.3">
      <c r="B1" s="34"/>
      <c r="C1" s="34"/>
      <c r="D1" s="35" t="s">
        <v>417</v>
      </c>
      <c r="E1" s="35"/>
      <c r="F1" s="35"/>
      <c r="G1" s="35"/>
      <c r="H1" s="36"/>
      <c r="I1" s="37" t="s">
        <v>418</v>
      </c>
      <c r="J1" s="37"/>
      <c r="K1" s="37"/>
      <c r="L1" s="37"/>
      <c r="M1" s="38"/>
      <c r="N1" s="35" t="s">
        <v>419</v>
      </c>
      <c r="O1" s="35"/>
      <c r="P1" s="35"/>
      <c r="Q1" s="35"/>
      <c r="R1" s="36"/>
      <c r="S1" s="37" t="s">
        <v>420</v>
      </c>
      <c r="T1" s="37"/>
      <c r="U1" s="37"/>
      <c r="V1" s="37"/>
      <c r="W1" s="38"/>
      <c r="X1" s="35" t="s">
        <v>421</v>
      </c>
      <c r="Y1" s="35"/>
      <c r="Z1" s="35"/>
      <c r="AA1" s="35"/>
      <c r="AB1" s="35"/>
    </row>
    <row r="2" spans="1:28" ht="63" customHeight="1" x14ac:dyDescent="0.3">
      <c r="A2" s="9" t="s">
        <v>422</v>
      </c>
      <c r="B2" s="10" t="s">
        <v>0</v>
      </c>
      <c r="C2" s="10" t="s">
        <v>510</v>
      </c>
      <c r="D2" s="10" t="s">
        <v>423</v>
      </c>
      <c r="E2" s="10" t="s">
        <v>424</v>
      </c>
      <c r="F2" s="10" t="s">
        <v>425</v>
      </c>
      <c r="G2" s="11" t="s">
        <v>426</v>
      </c>
      <c r="H2" s="11" t="s">
        <v>427</v>
      </c>
      <c r="I2" s="12" t="s">
        <v>423</v>
      </c>
      <c r="J2" s="12" t="s">
        <v>424</v>
      </c>
      <c r="K2" s="12" t="s">
        <v>425</v>
      </c>
      <c r="L2" s="13" t="s">
        <v>426</v>
      </c>
      <c r="M2" s="13" t="s">
        <v>427</v>
      </c>
      <c r="N2" s="10" t="s">
        <v>423</v>
      </c>
      <c r="O2" s="10" t="s">
        <v>424</v>
      </c>
      <c r="P2" s="10" t="s">
        <v>425</v>
      </c>
      <c r="Q2" s="11" t="s">
        <v>426</v>
      </c>
      <c r="R2" s="11" t="s">
        <v>427</v>
      </c>
      <c r="S2" s="12" t="s">
        <v>423</v>
      </c>
      <c r="T2" s="12" t="s">
        <v>424</v>
      </c>
      <c r="U2" s="12" t="s">
        <v>425</v>
      </c>
      <c r="V2" s="13" t="s">
        <v>426</v>
      </c>
      <c r="W2" s="13" t="s">
        <v>427</v>
      </c>
      <c r="X2" s="10" t="s">
        <v>423</v>
      </c>
      <c r="Y2" s="10" t="s">
        <v>424</v>
      </c>
      <c r="Z2" s="10" t="s">
        <v>425</v>
      </c>
      <c r="AA2" s="11" t="s">
        <v>426</v>
      </c>
      <c r="AB2" s="11" t="s">
        <v>427</v>
      </c>
    </row>
    <row r="3" spans="1:28" ht="16.8" x14ac:dyDescent="0.3">
      <c r="A3" s="14" t="s">
        <v>428</v>
      </c>
      <c r="B3" s="14" t="str">
        <f>IFERROR(IF(VLOOKUP(COMPANY_NUMBER,COMPANY_LIST,3,FALSE)="Y",'General Info'!$B$1,""),"")</f>
        <v/>
      </c>
      <c r="C3" s="14" t="str">
        <f t="shared" ref="C3:C12" si="0">IFERROR(IF(VLOOKUP(COMPANY_NUMBER,COMPANY_LIST,3,FALSE)="Y",COMPANY_NUMBER,""),"")</f>
        <v/>
      </c>
      <c r="D3" s="15"/>
      <c r="E3" s="15"/>
      <c r="F3" s="15"/>
      <c r="G3" s="16"/>
      <c r="H3" s="16"/>
      <c r="I3" s="17"/>
      <c r="J3" s="17"/>
      <c r="K3" s="17"/>
      <c r="L3" s="18"/>
      <c r="M3" s="18"/>
      <c r="N3" s="15"/>
      <c r="O3" s="15"/>
      <c r="P3" s="15"/>
      <c r="Q3" s="16"/>
      <c r="R3" s="16"/>
      <c r="S3" s="17"/>
      <c r="T3" s="17"/>
      <c r="U3" s="17"/>
      <c r="V3" s="18"/>
      <c r="W3" s="18"/>
      <c r="X3" s="15"/>
      <c r="Y3" s="15"/>
      <c r="Z3" s="15"/>
      <c r="AA3" s="16"/>
      <c r="AB3" s="16"/>
    </row>
    <row r="4" spans="1:28" ht="16.8" x14ac:dyDescent="0.3">
      <c r="A4" s="14" t="s">
        <v>429</v>
      </c>
      <c r="B4" s="14" t="str">
        <f>IFERROR(IF(VLOOKUP(COMPANY_NUMBER,COMPANY_LIST,3,FALSE)="Y",'General Info'!$B$1,""),"")</f>
        <v/>
      </c>
      <c r="C4" s="14" t="str">
        <f t="shared" si="0"/>
        <v/>
      </c>
      <c r="D4" s="15"/>
      <c r="E4" s="15"/>
      <c r="F4" s="15"/>
      <c r="G4" s="16"/>
      <c r="H4" s="16"/>
      <c r="I4" s="17"/>
      <c r="J4" s="17"/>
      <c r="K4" s="17"/>
      <c r="L4" s="18"/>
      <c r="M4" s="18"/>
      <c r="N4" s="15"/>
      <c r="O4" s="15"/>
      <c r="P4" s="15"/>
      <c r="Q4" s="16"/>
      <c r="R4" s="16"/>
      <c r="S4" s="17"/>
      <c r="T4" s="17"/>
      <c r="U4" s="17"/>
      <c r="V4" s="18"/>
      <c r="W4" s="18"/>
      <c r="X4" s="15"/>
      <c r="Y4" s="15"/>
      <c r="Z4" s="15"/>
      <c r="AA4" s="16"/>
      <c r="AB4" s="16"/>
    </row>
    <row r="5" spans="1:28" ht="16.8" x14ac:dyDescent="0.3">
      <c r="A5" s="14" t="s">
        <v>430</v>
      </c>
      <c r="B5" s="14" t="str">
        <f>IFERROR(IF(VLOOKUP(COMPANY_NUMBER,COMPANY_LIST,3,FALSE)="Y",'General Info'!$B$1,""),"")</f>
        <v/>
      </c>
      <c r="C5" s="14" t="str">
        <f t="shared" si="0"/>
        <v/>
      </c>
      <c r="D5" s="15"/>
      <c r="E5" s="15"/>
      <c r="F5" s="15"/>
      <c r="G5" s="16"/>
      <c r="H5" s="16"/>
      <c r="I5" s="17"/>
      <c r="J5" s="17"/>
      <c r="K5" s="17"/>
      <c r="L5" s="18"/>
      <c r="M5" s="18"/>
      <c r="N5" s="15"/>
      <c r="O5" s="15"/>
      <c r="P5" s="15"/>
      <c r="Q5" s="16"/>
      <c r="R5" s="16"/>
      <c r="S5" s="17"/>
      <c r="T5" s="17"/>
      <c r="U5" s="17"/>
      <c r="V5" s="18"/>
      <c r="W5" s="18"/>
      <c r="X5" s="15"/>
      <c r="Y5" s="15"/>
      <c r="Z5" s="15"/>
      <c r="AA5" s="16"/>
      <c r="AB5" s="16"/>
    </row>
    <row r="6" spans="1:28" ht="16.8" x14ac:dyDescent="0.3">
      <c r="A6" s="14" t="s">
        <v>431</v>
      </c>
      <c r="B6" s="14" t="str">
        <f>IFERROR(IF(VLOOKUP(COMPANY_NUMBER,COMPANY_LIST,3,FALSE)="Y",'General Info'!$B$1,""),"")</f>
        <v/>
      </c>
      <c r="C6" s="14" t="str">
        <f t="shared" si="0"/>
        <v/>
      </c>
      <c r="D6" s="15"/>
      <c r="E6" s="15"/>
      <c r="F6" s="15"/>
      <c r="G6" s="16"/>
      <c r="H6" s="16"/>
      <c r="I6" s="17"/>
      <c r="J6" s="17"/>
      <c r="K6" s="17"/>
      <c r="L6" s="18"/>
      <c r="M6" s="18"/>
      <c r="N6" s="15"/>
      <c r="O6" s="15"/>
      <c r="P6" s="15"/>
      <c r="Q6" s="16"/>
      <c r="R6" s="16"/>
      <c r="S6" s="17"/>
      <c r="T6" s="17"/>
      <c r="U6" s="17"/>
      <c r="V6" s="18"/>
      <c r="W6" s="18"/>
      <c r="X6" s="15"/>
      <c r="Y6" s="15"/>
      <c r="Z6" s="15"/>
      <c r="AA6" s="16"/>
      <c r="AB6" s="16"/>
    </row>
    <row r="7" spans="1:28" ht="16.8" x14ac:dyDescent="0.3">
      <c r="A7" s="14" t="s">
        <v>432</v>
      </c>
      <c r="B7" s="14" t="str">
        <f>IFERROR(IF(VLOOKUP(COMPANY_NUMBER,COMPANY_LIST,3,FALSE)="Y",'General Info'!$B$1,""),"")</f>
        <v/>
      </c>
      <c r="C7" s="14" t="str">
        <f t="shared" si="0"/>
        <v/>
      </c>
      <c r="D7" s="15"/>
      <c r="E7" s="15"/>
      <c r="F7" s="15"/>
      <c r="G7" s="16"/>
      <c r="H7" s="16"/>
      <c r="I7" s="17"/>
      <c r="J7" s="17"/>
      <c r="K7" s="17"/>
      <c r="L7" s="18"/>
      <c r="M7" s="18"/>
      <c r="N7" s="15"/>
      <c r="O7" s="15"/>
      <c r="P7" s="15"/>
      <c r="Q7" s="16"/>
      <c r="R7" s="16"/>
      <c r="S7" s="17"/>
      <c r="T7" s="17"/>
      <c r="U7" s="17"/>
      <c r="V7" s="18"/>
      <c r="W7" s="18"/>
      <c r="X7" s="15"/>
      <c r="Y7" s="15"/>
      <c r="Z7" s="15"/>
      <c r="AA7" s="16"/>
      <c r="AB7" s="16"/>
    </row>
    <row r="8" spans="1:28" ht="16.8" x14ac:dyDescent="0.3">
      <c r="A8" s="14" t="s">
        <v>433</v>
      </c>
      <c r="B8" s="14" t="str">
        <f>IFERROR(IF(VLOOKUP(COMPANY_NUMBER,COMPANY_LIST,3,FALSE)="Y",'General Info'!$B$1,""),"")</f>
        <v/>
      </c>
      <c r="C8" s="14" t="str">
        <f t="shared" si="0"/>
        <v/>
      </c>
      <c r="D8" s="15"/>
      <c r="E8" s="15"/>
      <c r="F8" s="15"/>
      <c r="G8" s="16"/>
      <c r="H8" s="16"/>
      <c r="I8" s="17"/>
      <c r="J8" s="17"/>
      <c r="K8" s="17"/>
      <c r="L8" s="18"/>
      <c r="M8" s="18"/>
      <c r="N8" s="15"/>
      <c r="O8" s="15"/>
      <c r="P8" s="15"/>
      <c r="Q8" s="16"/>
      <c r="R8" s="16"/>
      <c r="S8" s="17"/>
      <c r="T8" s="17"/>
      <c r="U8" s="17"/>
      <c r="V8" s="18"/>
      <c r="W8" s="18"/>
      <c r="X8" s="15"/>
      <c r="Y8" s="15"/>
      <c r="Z8" s="15"/>
      <c r="AA8" s="16"/>
      <c r="AB8" s="16"/>
    </row>
    <row r="9" spans="1:28" ht="16.8" x14ac:dyDescent="0.3">
      <c r="A9" s="14" t="s">
        <v>434</v>
      </c>
      <c r="B9" s="14" t="str">
        <f>IFERROR(IF(VLOOKUP(COMPANY_NUMBER,COMPANY_LIST,3,FALSE)="Y",'General Info'!$B$1,""),"")</f>
        <v/>
      </c>
      <c r="C9" s="14" t="str">
        <f t="shared" si="0"/>
        <v/>
      </c>
      <c r="D9" s="15"/>
      <c r="E9" s="15"/>
      <c r="F9" s="15"/>
      <c r="G9" s="16"/>
      <c r="H9" s="16"/>
      <c r="I9" s="17"/>
      <c r="J9" s="17"/>
      <c r="K9" s="17"/>
      <c r="L9" s="18"/>
      <c r="M9" s="18"/>
      <c r="N9" s="15"/>
      <c r="O9" s="15"/>
      <c r="P9" s="15"/>
      <c r="Q9" s="16"/>
      <c r="R9" s="16"/>
      <c r="S9" s="17"/>
      <c r="T9" s="17"/>
      <c r="U9" s="17"/>
      <c r="V9" s="18"/>
      <c r="W9" s="18"/>
      <c r="X9" s="15"/>
      <c r="Y9" s="15"/>
      <c r="Z9" s="15"/>
      <c r="AA9" s="16"/>
      <c r="AB9" s="16"/>
    </row>
    <row r="10" spans="1:28" ht="16.8" x14ac:dyDescent="0.3">
      <c r="A10" s="14" t="s">
        <v>435</v>
      </c>
      <c r="B10" s="14" t="str">
        <f>IFERROR(IF(VLOOKUP(COMPANY_NUMBER,COMPANY_LIST,3,FALSE)="Y",'General Info'!$B$1,""),"")</f>
        <v/>
      </c>
      <c r="C10" s="14" t="str">
        <f t="shared" si="0"/>
        <v/>
      </c>
      <c r="D10" s="15"/>
      <c r="E10" s="15"/>
      <c r="F10" s="15"/>
      <c r="G10" s="16"/>
      <c r="H10" s="16"/>
      <c r="I10" s="17"/>
      <c r="J10" s="17"/>
      <c r="K10" s="17"/>
      <c r="L10" s="18"/>
      <c r="M10" s="18"/>
      <c r="N10" s="15"/>
      <c r="O10" s="15"/>
      <c r="P10" s="15"/>
      <c r="Q10" s="16"/>
      <c r="R10" s="16"/>
      <c r="S10" s="17"/>
      <c r="T10" s="17"/>
      <c r="U10" s="17"/>
      <c r="V10" s="18"/>
      <c r="W10" s="18"/>
      <c r="X10" s="15"/>
      <c r="Y10" s="15"/>
      <c r="Z10" s="15"/>
      <c r="AA10" s="16"/>
      <c r="AB10" s="16"/>
    </row>
    <row r="11" spans="1:28" ht="16.8" x14ac:dyDescent="0.3">
      <c r="A11" s="14" t="s">
        <v>436</v>
      </c>
      <c r="B11" s="14" t="str">
        <f>IFERROR(IF(VLOOKUP(COMPANY_NUMBER,COMPANY_LIST,3,FALSE)="Y",'General Info'!$B$1,""),"")</f>
        <v/>
      </c>
      <c r="C11" s="14" t="str">
        <f t="shared" si="0"/>
        <v/>
      </c>
      <c r="D11" s="15"/>
      <c r="E11" s="15"/>
      <c r="F11" s="15"/>
      <c r="G11" s="16"/>
      <c r="H11" s="16"/>
      <c r="I11" s="17"/>
      <c r="J11" s="17"/>
      <c r="K11" s="17"/>
      <c r="L11" s="18"/>
      <c r="M11" s="18"/>
      <c r="N11" s="15"/>
      <c r="O11" s="15"/>
      <c r="P11" s="15"/>
      <c r="Q11" s="16"/>
      <c r="R11" s="16"/>
      <c r="S11" s="17"/>
      <c r="T11" s="17"/>
      <c r="U11" s="17"/>
      <c r="V11" s="18"/>
      <c r="W11" s="18"/>
      <c r="X11" s="15"/>
      <c r="Y11" s="15"/>
      <c r="Z11" s="15"/>
      <c r="AA11" s="16"/>
      <c r="AB11" s="16"/>
    </row>
    <row r="12" spans="1:28" ht="16.8" x14ac:dyDescent="0.3">
      <c r="A12" s="14" t="s">
        <v>437</v>
      </c>
      <c r="B12" s="14" t="str">
        <f>IFERROR(IF(VLOOKUP(COMPANY_NUMBER,COMPANY_LIST,3,FALSE)="Y",'General Info'!$B$1,""),"")</f>
        <v/>
      </c>
      <c r="C12" s="14" t="str">
        <f t="shared" si="0"/>
        <v/>
      </c>
      <c r="D12" s="15"/>
      <c r="E12" s="15"/>
      <c r="F12" s="15"/>
      <c r="G12" s="16"/>
      <c r="H12" s="16"/>
      <c r="I12" s="17"/>
      <c r="J12" s="17"/>
      <c r="K12" s="17"/>
      <c r="L12" s="18"/>
      <c r="M12" s="18"/>
      <c r="N12" s="15"/>
      <c r="O12" s="15"/>
      <c r="P12" s="15"/>
      <c r="Q12" s="16"/>
      <c r="R12" s="16"/>
      <c r="S12" s="17"/>
      <c r="T12" s="17"/>
      <c r="U12" s="17"/>
      <c r="V12" s="18"/>
      <c r="W12" s="18"/>
      <c r="X12" s="15"/>
      <c r="Y12" s="15"/>
      <c r="Z12" s="15"/>
      <c r="AA12" s="16"/>
      <c r="AB12" s="16"/>
    </row>
    <row r="13" spans="1:28" ht="16.8" x14ac:dyDescent="0.3">
      <c r="A13" s="14" t="s">
        <v>438</v>
      </c>
      <c r="B13" s="14"/>
      <c r="C13" s="14"/>
      <c r="D13" s="15"/>
      <c r="E13" s="15"/>
      <c r="F13" s="15"/>
      <c r="G13" s="16"/>
      <c r="H13" s="16"/>
      <c r="I13" s="17"/>
      <c r="J13" s="17"/>
      <c r="K13" s="17"/>
      <c r="L13" s="18"/>
      <c r="M13" s="18"/>
      <c r="N13" s="15"/>
      <c r="O13" s="15"/>
      <c r="P13" s="15"/>
      <c r="Q13" s="16"/>
      <c r="R13" s="16"/>
      <c r="S13" s="17"/>
      <c r="T13" s="17"/>
      <c r="U13" s="17"/>
      <c r="V13" s="18"/>
      <c r="W13" s="18"/>
      <c r="X13" s="15"/>
      <c r="Y13" s="15"/>
      <c r="Z13" s="15"/>
      <c r="AA13" s="16"/>
      <c r="AB13" s="16"/>
    </row>
    <row r="14" spans="1:28" ht="16.8" x14ac:dyDescent="0.3">
      <c r="A14" s="14">
        <v>99999</v>
      </c>
      <c r="B14" s="14" t="str">
        <f>IFERROR(IF(VLOOKUP(COMPANY_NUMBER,COMPANY_LIST,3,FALSE)="Y",'General Info'!$B$1,""),"")</f>
        <v/>
      </c>
      <c r="C14" s="14" t="str">
        <f>IFERROR(IF(VLOOKUP(COMPANY_NUMBER,COMPANY_LIST,3,FALSE)="Y",COMPANY_NUMBER,""),"")</f>
        <v/>
      </c>
      <c r="D14" s="15"/>
      <c r="E14" s="15"/>
      <c r="F14" s="15"/>
      <c r="G14" s="16"/>
      <c r="H14" s="16"/>
      <c r="I14" s="17"/>
      <c r="J14" s="17"/>
      <c r="K14" s="17"/>
      <c r="L14" s="18"/>
      <c r="M14" s="18"/>
      <c r="N14" s="15"/>
      <c r="O14" s="15"/>
      <c r="P14" s="15"/>
      <c r="Q14" s="16"/>
      <c r="R14" s="16"/>
      <c r="S14" s="17"/>
      <c r="T14" s="17"/>
      <c r="U14" s="17"/>
      <c r="V14" s="18"/>
      <c r="W14" s="18"/>
      <c r="X14" s="15"/>
      <c r="Y14" s="15"/>
      <c r="Z14" s="15"/>
      <c r="AA14" s="16"/>
      <c r="AB14" s="16"/>
    </row>
    <row r="16" spans="1:28" ht="16.5" hidden="1" customHeight="1" x14ac:dyDescent="0.3">
      <c r="D16" s="8" t="s">
        <v>440</v>
      </c>
      <c r="E16" s="8" t="s">
        <v>441</v>
      </c>
      <c r="F16" s="8" t="s">
        <v>442</v>
      </c>
      <c r="G16" s="1" t="s">
        <v>443</v>
      </c>
      <c r="H16" s="1" t="s">
        <v>444</v>
      </c>
      <c r="I16" s="8" t="s">
        <v>445</v>
      </c>
      <c r="J16" s="8" t="s">
        <v>446</v>
      </c>
      <c r="K16" s="8" t="s">
        <v>447</v>
      </c>
      <c r="L16" s="1" t="s">
        <v>448</v>
      </c>
      <c r="M16" s="1" t="s">
        <v>449</v>
      </c>
      <c r="N16" s="8" t="s">
        <v>450</v>
      </c>
      <c r="O16" s="8" t="s">
        <v>451</v>
      </c>
      <c r="P16" s="8" t="s">
        <v>452</v>
      </c>
      <c r="Q16" s="1" t="s">
        <v>453</v>
      </c>
      <c r="R16" s="1" t="s">
        <v>454</v>
      </c>
    </row>
    <row r="17" spans="1:28" ht="16.5" hidden="1" customHeight="1" x14ac:dyDescent="0.3">
      <c r="A17" t="s">
        <v>428</v>
      </c>
      <c r="D17" s="8" t="b">
        <f t="shared" ref="D17:D28" si="1">IF(LEN(E3)&gt;0,IF(E3&gt;0,IF(G3&gt;0,FALSE,TRUE),FALSE),IF(G3&gt;0,TRUE,FALSE))</f>
        <v>0</v>
      </c>
      <c r="E17" s="8" t="b">
        <f t="shared" ref="E17:E28" si="2">IF(LEN(D3)&gt;0,IF(D3&lt;SUM(E3,F3),TRUE,FALSE),IF(SUM(E3,F3)&gt;0,TRUE,FALSE))</f>
        <v>0</v>
      </c>
      <c r="F17" s="8" t="b">
        <f t="shared" ref="F17:F28" si="3">IF((H3-G3)&gt;0,IF((D3-E3-F3)&lt;=0,TRUE,FALSE),FALSE)</f>
        <v>0</v>
      </c>
      <c r="G17" s="1" t="b">
        <f t="shared" ref="G17:G28" si="4">IF(LEN(J3)&gt;0,IF(J3&gt;0,IF(L3&gt;0,FALSE,TRUE),FALSE),IF(L3&gt;0,TRUE,FALSE))</f>
        <v>0</v>
      </c>
      <c r="H17" s="1" t="b">
        <f t="shared" ref="H17:H28" si="5">IF(LEN(I3)&gt;0,IF(I3&lt;SUM(J3,K3),TRUE,FALSE),IF(SUM(J3,K3)&gt;0,TRUE,FALSE))</f>
        <v>0</v>
      </c>
      <c r="I17" s="8" t="b">
        <f t="shared" ref="I17:I28" si="6">IF((M3-L3)&gt;0,IF((I3-J3-K3)&lt;=0,TRUE,FALSE),FALSE)</f>
        <v>0</v>
      </c>
      <c r="J17" s="8" t="b">
        <f t="shared" ref="J17:J28" si="7">IF(LEN(O3)&gt;0,IF(O3&gt;0,IF(Q3&gt;0,FALSE,TRUE),FALSE),IF(Q3&gt;0,TRUE,FALSE))</f>
        <v>0</v>
      </c>
      <c r="K17" s="8" t="b">
        <f t="shared" ref="K17:K28" si="8">IF(LEN(N3)&gt;0,IF(N3&lt;SUM(O3,P3),TRUE,FALSE),IF(SUM(O3,P3)&gt;0,TRUE,FALSE))</f>
        <v>0</v>
      </c>
      <c r="L17" s="1" t="b">
        <f t="shared" ref="L17:L28" si="9">IF((R3-Q3)&gt;0,IF((N3-O3-P3)&lt;=0,TRUE,FALSE),FALSE)</f>
        <v>0</v>
      </c>
      <c r="M17" s="1" t="b">
        <f t="shared" ref="M17:M28" si="10">IF(LEN(T3)&gt;0,IF(T3&gt;0,IF(V3&gt;0,FALSE,TRUE),FALSE),IF(V3&gt;0,TRUE,FALSE))</f>
        <v>0</v>
      </c>
      <c r="N17" s="8" t="b">
        <f t="shared" ref="N17:N28" si="11">IF(LEN(S3)&gt;0,IF(S3&lt;SUM(T3,U3),TRUE,FALSE),IF(SUM(T3,U3)&gt;0,TRUE,FALSE))</f>
        <v>0</v>
      </c>
      <c r="O17" s="8" t="b">
        <f t="shared" ref="O17:O28" si="12">IF((W3-V3)&gt;0,IF((S3-T3-U3)&lt;=0,TRUE,FALSE),FALSE)</f>
        <v>0</v>
      </c>
      <c r="P17" s="8" t="b">
        <f t="shared" ref="P17:P28" si="13">IF(LEN(Y3)&gt;0,IF(Y3&gt;0,IF(AA3&gt;0,FALSE,TRUE),FALSE),IF(AA3&gt;0,TRUE,FALSE))</f>
        <v>0</v>
      </c>
      <c r="Q17" s="1" t="b">
        <f t="shared" ref="Q17:Q28" si="14">IF(LEN(X3)&gt;0,IF(X3&lt;SUM(Y3,Z3),TRUE,FALSE),IF(SUM(Y3,Z3)&gt;0,TRUE,FALSE))</f>
        <v>0</v>
      </c>
      <c r="R17" s="1" t="b">
        <f t="shared" ref="R17:R28" si="15">IF((AB3-AA3)&gt;0,IF((X3-Y3-Z3)&lt;=0,TRUE,FALSE),FALSE)</f>
        <v>0</v>
      </c>
    </row>
    <row r="18" spans="1:28" ht="16.5" hidden="1" customHeight="1" x14ac:dyDescent="0.3">
      <c r="A18" t="s">
        <v>429</v>
      </c>
      <c r="D18" s="8" t="b">
        <f t="shared" si="1"/>
        <v>0</v>
      </c>
      <c r="E18" s="8" t="b">
        <f t="shared" si="2"/>
        <v>0</v>
      </c>
      <c r="F18" s="8" t="b">
        <f t="shared" si="3"/>
        <v>0</v>
      </c>
      <c r="G18" s="1" t="b">
        <f t="shared" si="4"/>
        <v>0</v>
      </c>
      <c r="H18" s="1" t="b">
        <f t="shared" si="5"/>
        <v>0</v>
      </c>
      <c r="I18" s="8" t="b">
        <f t="shared" si="6"/>
        <v>0</v>
      </c>
      <c r="J18" s="8" t="b">
        <f t="shared" si="7"/>
        <v>0</v>
      </c>
      <c r="K18" s="8" t="b">
        <f t="shared" si="8"/>
        <v>0</v>
      </c>
      <c r="L18" s="1" t="b">
        <f t="shared" si="9"/>
        <v>0</v>
      </c>
      <c r="M18" s="1" t="b">
        <f t="shared" si="10"/>
        <v>0</v>
      </c>
      <c r="N18" s="8" t="b">
        <f t="shared" si="11"/>
        <v>0</v>
      </c>
      <c r="O18" s="8" t="b">
        <f t="shared" si="12"/>
        <v>0</v>
      </c>
      <c r="P18" s="8" t="b">
        <f t="shared" si="13"/>
        <v>0</v>
      </c>
      <c r="Q18" s="1" t="b">
        <f t="shared" si="14"/>
        <v>0</v>
      </c>
      <c r="R18" s="1" t="b">
        <f t="shared" si="15"/>
        <v>0</v>
      </c>
    </row>
    <row r="19" spans="1:28" ht="16.5" hidden="1" customHeight="1" x14ac:dyDescent="0.3">
      <c r="A19" t="s">
        <v>430</v>
      </c>
      <c r="D19" s="8" t="b">
        <f t="shared" si="1"/>
        <v>0</v>
      </c>
      <c r="E19" s="8" t="b">
        <f t="shared" si="2"/>
        <v>0</v>
      </c>
      <c r="F19" s="8" t="b">
        <f t="shared" si="3"/>
        <v>0</v>
      </c>
      <c r="G19" s="1" t="b">
        <f t="shared" si="4"/>
        <v>0</v>
      </c>
      <c r="H19" s="1" t="b">
        <f t="shared" si="5"/>
        <v>0</v>
      </c>
      <c r="I19" s="8" t="b">
        <f t="shared" si="6"/>
        <v>0</v>
      </c>
      <c r="J19" s="8" t="b">
        <f t="shared" si="7"/>
        <v>0</v>
      </c>
      <c r="K19" s="8" t="b">
        <f t="shared" si="8"/>
        <v>0</v>
      </c>
      <c r="L19" s="1" t="b">
        <f t="shared" si="9"/>
        <v>0</v>
      </c>
      <c r="M19" s="1" t="b">
        <f t="shared" si="10"/>
        <v>0</v>
      </c>
      <c r="N19" s="8" t="b">
        <f t="shared" si="11"/>
        <v>0</v>
      </c>
      <c r="O19" s="8" t="b">
        <f t="shared" si="12"/>
        <v>0</v>
      </c>
      <c r="P19" s="8" t="b">
        <f t="shared" si="13"/>
        <v>0</v>
      </c>
      <c r="Q19" s="1" t="b">
        <f t="shared" si="14"/>
        <v>0</v>
      </c>
      <c r="R19" s="1" t="b">
        <f t="shared" si="15"/>
        <v>0</v>
      </c>
    </row>
    <row r="20" spans="1:28" ht="16.5" hidden="1" customHeight="1" x14ac:dyDescent="0.3">
      <c r="A20" t="s">
        <v>431</v>
      </c>
      <c r="D20" s="8" t="b">
        <f t="shared" si="1"/>
        <v>0</v>
      </c>
      <c r="E20" s="8" t="b">
        <f t="shared" si="2"/>
        <v>0</v>
      </c>
      <c r="F20" s="8" t="b">
        <f t="shared" si="3"/>
        <v>0</v>
      </c>
      <c r="G20" s="1" t="b">
        <f t="shared" si="4"/>
        <v>0</v>
      </c>
      <c r="H20" s="1" t="b">
        <f t="shared" si="5"/>
        <v>0</v>
      </c>
      <c r="I20" s="8" t="b">
        <f t="shared" si="6"/>
        <v>0</v>
      </c>
      <c r="J20" s="8" t="b">
        <f t="shared" si="7"/>
        <v>0</v>
      </c>
      <c r="K20" s="8" t="b">
        <f t="shared" si="8"/>
        <v>0</v>
      </c>
      <c r="L20" s="1" t="b">
        <f t="shared" si="9"/>
        <v>0</v>
      </c>
      <c r="M20" s="1" t="b">
        <f t="shared" si="10"/>
        <v>0</v>
      </c>
      <c r="N20" s="8" t="b">
        <f t="shared" si="11"/>
        <v>0</v>
      </c>
      <c r="O20" s="8" t="b">
        <f t="shared" si="12"/>
        <v>0</v>
      </c>
      <c r="P20" s="8" t="b">
        <f t="shared" si="13"/>
        <v>0</v>
      </c>
      <c r="Q20" s="1" t="b">
        <f t="shared" si="14"/>
        <v>0</v>
      </c>
      <c r="R20" s="1" t="b">
        <f t="shared" si="15"/>
        <v>0</v>
      </c>
    </row>
    <row r="21" spans="1:28" ht="16.5" hidden="1" customHeight="1" x14ac:dyDescent="0.3">
      <c r="A21" t="s">
        <v>432</v>
      </c>
      <c r="D21" s="8" t="b">
        <f t="shared" si="1"/>
        <v>0</v>
      </c>
      <c r="E21" s="8" t="b">
        <f t="shared" si="2"/>
        <v>0</v>
      </c>
      <c r="F21" s="8" t="b">
        <f t="shared" si="3"/>
        <v>0</v>
      </c>
      <c r="G21" s="1" t="b">
        <f t="shared" si="4"/>
        <v>0</v>
      </c>
      <c r="H21" s="1" t="b">
        <f t="shared" si="5"/>
        <v>0</v>
      </c>
      <c r="I21" s="8" t="b">
        <f t="shared" si="6"/>
        <v>0</v>
      </c>
      <c r="J21" s="8" t="b">
        <f t="shared" si="7"/>
        <v>0</v>
      </c>
      <c r="K21" s="8" t="b">
        <f t="shared" si="8"/>
        <v>0</v>
      </c>
      <c r="L21" s="1" t="b">
        <f t="shared" si="9"/>
        <v>0</v>
      </c>
      <c r="M21" s="1" t="b">
        <f t="shared" si="10"/>
        <v>0</v>
      </c>
      <c r="N21" s="8" t="b">
        <f t="shared" si="11"/>
        <v>0</v>
      </c>
      <c r="O21" s="8" t="b">
        <f t="shared" si="12"/>
        <v>0</v>
      </c>
      <c r="P21" s="8" t="b">
        <f t="shared" si="13"/>
        <v>0</v>
      </c>
      <c r="Q21" s="1" t="b">
        <f t="shared" si="14"/>
        <v>0</v>
      </c>
      <c r="R21" s="1" t="b">
        <f t="shared" si="15"/>
        <v>0</v>
      </c>
    </row>
    <row r="22" spans="1:28" ht="16.5" hidden="1" customHeight="1" x14ac:dyDescent="0.3">
      <c r="A22" t="s">
        <v>433</v>
      </c>
      <c r="D22" s="8" t="b">
        <f t="shared" si="1"/>
        <v>0</v>
      </c>
      <c r="E22" s="8" t="b">
        <f t="shared" si="2"/>
        <v>0</v>
      </c>
      <c r="F22" s="8" t="b">
        <f t="shared" si="3"/>
        <v>0</v>
      </c>
      <c r="G22" s="1" t="b">
        <f t="shared" si="4"/>
        <v>0</v>
      </c>
      <c r="H22" s="1" t="b">
        <f t="shared" si="5"/>
        <v>0</v>
      </c>
      <c r="I22" s="8" t="b">
        <f t="shared" si="6"/>
        <v>0</v>
      </c>
      <c r="J22" s="8" t="b">
        <f t="shared" si="7"/>
        <v>0</v>
      </c>
      <c r="K22" s="8" t="b">
        <f t="shared" si="8"/>
        <v>0</v>
      </c>
      <c r="L22" s="1" t="b">
        <f t="shared" si="9"/>
        <v>0</v>
      </c>
      <c r="M22" s="1" t="b">
        <f t="shared" si="10"/>
        <v>0</v>
      </c>
      <c r="N22" s="8" t="b">
        <f t="shared" si="11"/>
        <v>0</v>
      </c>
      <c r="O22" s="8" t="b">
        <f t="shared" si="12"/>
        <v>0</v>
      </c>
      <c r="P22" s="8" t="b">
        <f t="shared" si="13"/>
        <v>0</v>
      </c>
      <c r="Q22" s="1" t="b">
        <f t="shared" si="14"/>
        <v>0</v>
      </c>
      <c r="R22" s="1" t="b">
        <f t="shared" si="15"/>
        <v>0</v>
      </c>
    </row>
    <row r="23" spans="1:28" ht="16.5" hidden="1" customHeight="1" x14ac:dyDescent="0.3">
      <c r="A23" t="s">
        <v>434</v>
      </c>
      <c r="D23" s="8" t="b">
        <f t="shared" si="1"/>
        <v>0</v>
      </c>
      <c r="E23" s="8" t="b">
        <f t="shared" si="2"/>
        <v>0</v>
      </c>
      <c r="F23" s="8" t="b">
        <f t="shared" si="3"/>
        <v>0</v>
      </c>
      <c r="G23" s="1" t="b">
        <f t="shared" si="4"/>
        <v>0</v>
      </c>
      <c r="H23" s="1" t="b">
        <f t="shared" si="5"/>
        <v>0</v>
      </c>
      <c r="I23" s="8" t="b">
        <f t="shared" si="6"/>
        <v>0</v>
      </c>
      <c r="J23" s="8" t="b">
        <f t="shared" si="7"/>
        <v>0</v>
      </c>
      <c r="K23" s="8" t="b">
        <f t="shared" si="8"/>
        <v>0</v>
      </c>
      <c r="L23" s="1" t="b">
        <f t="shared" si="9"/>
        <v>0</v>
      </c>
      <c r="M23" s="1" t="b">
        <f t="shared" si="10"/>
        <v>0</v>
      </c>
      <c r="N23" s="8" t="b">
        <f t="shared" si="11"/>
        <v>0</v>
      </c>
      <c r="O23" s="8" t="b">
        <f t="shared" si="12"/>
        <v>0</v>
      </c>
      <c r="P23" s="8" t="b">
        <f t="shared" si="13"/>
        <v>0</v>
      </c>
      <c r="Q23" s="1" t="b">
        <f t="shared" si="14"/>
        <v>0</v>
      </c>
      <c r="R23" s="1" t="b">
        <f t="shared" si="15"/>
        <v>0</v>
      </c>
    </row>
    <row r="24" spans="1:28" ht="16.5" hidden="1" customHeight="1" x14ac:dyDescent="0.3">
      <c r="A24" t="s">
        <v>435</v>
      </c>
      <c r="D24" s="8" t="b">
        <f t="shared" si="1"/>
        <v>0</v>
      </c>
      <c r="E24" s="8" t="b">
        <f t="shared" si="2"/>
        <v>0</v>
      </c>
      <c r="F24" s="8" t="b">
        <f t="shared" si="3"/>
        <v>0</v>
      </c>
      <c r="G24" s="1" t="b">
        <f t="shared" si="4"/>
        <v>0</v>
      </c>
      <c r="H24" s="1" t="b">
        <f t="shared" si="5"/>
        <v>0</v>
      </c>
      <c r="I24" s="8" t="b">
        <f t="shared" si="6"/>
        <v>0</v>
      </c>
      <c r="J24" s="8" t="b">
        <f t="shared" si="7"/>
        <v>0</v>
      </c>
      <c r="K24" s="8" t="b">
        <f t="shared" si="8"/>
        <v>0</v>
      </c>
      <c r="L24" s="1" t="b">
        <f t="shared" si="9"/>
        <v>0</v>
      </c>
      <c r="M24" s="1" t="b">
        <f t="shared" si="10"/>
        <v>0</v>
      </c>
      <c r="N24" s="8" t="b">
        <f t="shared" si="11"/>
        <v>0</v>
      </c>
      <c r="O24" s="8" t="b">
        <f t="shared" si="12"/>
        <v>0</v>
      </c>
      <c r="P24" s="8" t="b">
        <f t="shared" si="13"/>
        <v>0</v>
      </c>
      <c r="Q24" s="1" t="b">
        <f t="shared" si="14"/>
        <v>0</v>
      </c>
      <c r="R24" s="1" t="b">
        <f t="shared" si="15"/>
        <v>0</v>
      </c>
    </row>
    <row r="25" spans="1:28" ht="16.5" hidden="1" customHeight="1" x14ac:dyDescent="0.3">
      <c r="A25" t="s">
        <v>436</v>
      </c>
      <c r="D25" s="8" t="b">
        <f t="shared" si="1"/>
        <v>0</v>
      </c>
      <c r="E25" s="8" t="b">
        <f t="shared" si="2"/>
        <v>0</v>
      </c>
      <c r="F25" s="8" t="b">
        <f t="shared" si="3"/>
        <v>0</v>
      </c>
      <c r="G25" s="1" t="b">
        <f t="shared" si="4"/>
        <v>0</v>
      </c>
      <c r="H25" s="1" t="b">
        <f t="shared" si="5"/>
        <v>0</v>
      </c>
      <c r="I25" s="8" t="b">
        <f t="shared" si="6"/>
        <v>0</v>
      </c>
      <c r="J25" s="8" t="b">
        <f t="shared" si="7"/>
        <v>0</v>
      </c>
      <c r="K25" s="8" t="b">
        <f t="shared" si="8"/>
        <v>0</v>
      </c>
      <c r="L25" s="1" t="b">
        <f t="shared" si="9"/>
        <v>0</v>
      </c>
      <c r="M25" s="1" t="b">
        <f t="shared" si="10"/>
        <v>0</v>
      </c>
      <c r="N25" s="8" t="b">
        <f t="shared" si="11"/>
        <v>0</v>
      </c>
      <c r="O25" s="8" t="b">
        <f t="shared" si="12"/>
        <v>0</v>
      </c>
      <c r="P25" s="8" t="b">
        <f t="shared" si="13"/>
        <v>0</v>
      </c>
      <c r="Q25" s="1" t="b">
        <f t="shared" si="14"/>
        <v>0</v>
      </c>
      <c r="R25" s="1" t="b">
        <f t="shared" si="15"/>
        <v>0</v>
      </c>
    </row>
    <row r="26" spans="1:28" hidden="1" x14ac:dyDescent="0.3">
      <c r="A26" t="s">
        <v>437</v>
      </c>
      <c r="D26" s="8" t="b">
        <f t="shared" si="1"/>
        <v>0</v>
      </c>
      <c r="E26" s="8" t="b">
        <f t="shared" si="2"/>
        <v>0</v>
      </c>
      <c r="F26" s="8" t="b">
        <f t="shared" si="3"/>
        <v>0</v>
      </c>
      <c r="G26" s="1" t="b">
        <f t="shared" si="4"/>
        <v>0</v>
      </c>
      <c r="H26" s="1" t="b">
        <f t="shared" si="5"/>
        <v>0</v>
      </c>
      <c r="I26" s="8" t="b">
        <f t="shared" si="6"/>
        <v>0</v>
      </c>
      <c r="J26" s="8" t="b">
        <f t="shared" si="7"/>
        <v>0</v>
      </c>
      <c r="K26" s="8" t="b">
        <f t="shared" si="8"/>
        <v>0</v>
      </c>
      <c r="L26" s="1" t="b">
        <f t="shared" si="9"/>
        <v>0</v>
      </c>
      <c r="M26" s="1" t="b">
        <f t="shared" si="10"/>
        <v>0</v>
      </c>
      <c r="N26" s="8" t="b">
        <f t="shared" si="11"/>
        <v>0</v>
      </c>
      <c r="O26" s="8" t="b">
        <f t="shared" si="12"/>
        <v>0</v>
      </c>
      <c r="P26" s="8" t="b">
        <f t="shared" si="13"/>
        <v>0</v>
      </c>
      <c r="Q26" s="1" t="b">
        <f t="shared" si="14"/>
        <v>0</v>
      </c>
      <c r="R26" s="1" t="b">
        <f t="shared" si="15"/>
        <v>0</v>
      </c>
    </row>
    <row r="27" spans="1:28" hidden="1" x14ac:dyDescent="0.3">
      <c r="A27" t="s">
        <v>438</v>
      </c>
      <c r="D27" s="8" t="b">
        <f t="shared" si="1"/>
        <v>0</v>
      </c>
      <c r="E27" s="8" t="b">
        <f t="shared" si="2"/>
        <v>0</v>
      </c>
      <c r="F27" s="8" t="b">
        <f t="shared" si="3"/>
        <v>0</v>
      </c>
      <c r="G27" s="1" t="b">
        <f t="shared" si="4"/>
        <v>0</v>
      </c>
      <c r="H27" s="1" t="b">
        <f t="shared" si="5"/>
        <v>0</v>
      </c>
      <c r="I27" s="8" t="b">
        <f t="shared" si="6"/>
        <v>0</v>
      </c>
      <c r="J27" s="8" t="b">
        <f t="shared" si="7"/>
        <v>0</v>
      </c>
      <c r="K27" s="8" t="b">
        <f t="shared" si="8"/>
        <v>0</v>
      </c>
      <c r="L27" s="1" t="b">
        <f t="shared" si="9"/>
        <v>0</v>
      </c>
      <c r="M27" s="1" t="b">
        <f t="shared" si="10"/>
        <v>0</v>
      </c>
      <c r="N27" s="8" t="b">
        <f t="shared" si="11"/>
        <v>0</v>
      </c>
      <c r="O27" s="8" t="b">
        <f t="shared" si="12"/>
        <v>0</v>
      </c>
      <c r="P27" s="8" t="b">
        <f t="shared" si="13"/>
        <v>0</v>
      </c>
      <c r="Q27" s="1" t="b">
        <f t="shared" si="14"/>
        <v>0</v>
      </c>
      <c r="R27" s="1" t="b">
        <f t="shared" si="15"/>
        <v>0</v>
      </c>
    </row>
    <row r="28" spans="1:28" hidden="1" x14ac:dyDescent="0.3">
      <c r="A28" t="s">
        <v>439</v>
      </c>
      <c r="D28" s="8" t="b">
        <f t="shared" si="1"/>
        <v>0</v>
      </c>
      <c r="E28" s="8" t="b">
        <f t="shared" si="2"/>
        <v>0</v>
      </c>
      <c r="F28" s="8" t="b">
        <f t="shared" si="3"/>
        <v>0</v>
      </c>
      <c r="G28" s="1" t="b">
        <f t="shared" si="4"/>
        <v>0</v>
      </c>
      <c r="H28" s="1" t="b">
        <f t="shared" si="5"/>
        <v>0</v>
      </c>
      <c r="I28" s="8" t="b">
        <f t="shared" si="6"/>
        <v>0</v>
      </c>
      <c r="J28" s="8" t="b">
        <f t="shared" si="7"/>
        <v>0</v>
      </c>
      <c r="K28" s="8" t="b">
        <f t="shared" si="8"/>
        <v>0</v>
      </c>
      <c r="L28" s="1" t="b">
        <f t="shared" si="9"/>
        <v>0</v>
      </c>
      <c r="M28" s="1" t="b">
        <f t="shared" si="10"/>
        <v>0</v>
      </c>
      <c r="N28" s="8" t="b">
        <f t="shared" si="11"/>
        <v>0</v>
      </c>
      <c r="O28" s="8" t="b">
        <f t="shared" si="12"/>
        <v>0</v>
      </c>
      <c r="P28" s="8" t="b">
        <f t="shared" si="13"/>
        <v>0</v>
      </c>
      <c r="Q28" s="1" t="b">
        <f t="shared" si="14"/>
        <v>0</v>
      </c>
      <c r="R28" s="1" t="b">
        <f t="shared" si="15"/>
        <v>0</v>
      </c>
    </row>
    <row r="29" spans="1:28" hidden="1" x14ac:dyDescent="0.3"/>
    <row r="30" spans="1:28" hidden="1" x14ac:dyDescent="0.3">
      <c r="A30" t="b">
        <f>OR(D30:AB30)</f>
        <v>0</v>
      </c>
      <c r="D30" s="8" t="b">
        <f>SUMPRODUCT( -- ISTEXT(S_CP_CLAIMSREP_RANGE))&gt;0</f>
        <v>0</v>
      </c>
      <c r="E30" s="8" t="b">
        <f>SUMPRODUCT( -- ISTEXT(S_CP_CLAIMSCLWP_RANGE))&gt;0</f>
        <v>0</v>
      </c>
      <c r="F30" s="8" t="b">
        <f>SUMPRODUCT( -- ISTEXT(S_CP_CLAIMSCLWOP_RANGE))&gt;0</f>
        <v>0</v>
      </c>
      <c r="G30" s="1" t="b">
        <f>SUMPRODUCT( -- ISTEXT(S_CP_LOSSESPD_RANGE))&gt;0</f>
        <v>0</v>
      </c>
      <c r="H30" s="1" t="b">
        <f>SUMPRODUCT( -- ISTEXT(S_CP_LOSSESINC_RANGE))&gt;0</f>
        <v>0</v>
      </c>
      <c r="I30" s="8" t="b">
        <f>SUMPRODUCT( -- ISTEXT(S_BI_CLAIMSREP_RANGE))&gt;0</f>
        <v>0</v>
      </c>
      <c r="J30" s="8" t="b">
        <f>SUMPRODUCT( -- ISTEXT(S_BI_CLAIMSCLWP_RANGE))&gt;0</f>
        <v>0</v>
      </c>
      <c r="K30" s="8" t="b">
        <f>SUMPRODUCT( -- ISTEXT(S_BI_CLAIMSCLWOP_RANGE))&gt;0</f>
        <v>0</v>
      </c>
      <c r="L30" s="1" t="b">
        <f>SUMPRODUCT( -- ISTEXT(S_BI_LOSSESPD_RANGE))&gt;0</f>
        <v>0</v>
      </c>
      <c r="M30" s="1" t="b">
        <f>SUMPRODUCT( -- ISTEXT(S_BI_LOSSESINC_RANGE))&gt;0</f>
        <v>0</v>
      </c>
      <c r="N30" s="8" t="b">
        <f>SUMPRODUCT( -- ISTEXT(S_CAPD_CLAIMSREP_RANGE))&gt;0</f>
        <v>0</v>
      </c>
      <c r="O30" s="8" t="b">
        <f>SUMPRODUCT( -- ISTEXT(S_CAPD_CLAIMSCLWP_RANGE))&gt;0</f>
        <v>0</v>
      </c>
      <c r="P30" s="8" t="b">
        <f>SUMPRODUCT( -- ISTEXT(S_CAPD_CLAIMSCLWOP_RANGE))&gt;0</f>
        <v>0</v>
      </c>
      <c r="Q30" s="1" t="b">
        <f>SUMPRODUCT( -- ISTEXT(S_CAPD_LOSSESPD_RANGE))&gt;0</f>
        <v>0</v>
      </c>
      <c r="R30" s="1" t="b">
        <f>SUMPRODUCT( -- ISTEXT(S_CAPD_LOSSESINC_RANGE))&gt;0</f>
        <v>0</v>
      </c>
      <c r="S30" s="8" t="b">
        <f>SUMPRODUCT( -- ISTEXT(S_PFI_CLAIMSREP_RANGE))&gt;0</f>
        <v>0</v>
      </c>
      <c r="T30" s="8" t="b">
        <f>SUMPRODUCT( -- ISTEXT(S_PFI_CLAIMSCLWP_RANGE))&gt;0</f>
        <v>0</v>
      </c>
      <c r="U30" s="8" t="b">
        <f>SUMPRODUCT( -- ISTEXT(S_PFI_CLAIMSCLWOP_RANGE))&gt;0</f>
        <v>0</v>
      </c>
      <c r="V30" s="1" t="b">
        <f>SUMPRODUCT( -- ISTEXT(S_PFI_LOSSESPD_RANGE))&gt;0</f>
        <v>0</v>
      </c>
      <c r="W30" s="1" t="b">
        <f>SUMPRODUCT( -- ISTEXT(S_PFI_LOSSESINC_RANGE))&gt;0</f>
        <v>0</v>
      </c>
      <c r="X30" s="8" t="b">
        <f>SUMPRODUCT( -- ISTEXT(S_AOLI_CLAIMSREP_RANGE))&gt;0</f>
        <v>0</v>
      </c>
      <c r="Y30" s="8" t="b">
        <f>SUMPRODUCT( -- ISTEXT(S_AOLI_CLAIMSCLWP_RANGE))&gt;0</f>
        <v>0</v>
      </c>
      <c r="Z30" s="8" t="b">
        <f>SUMPRODUCT( -- ISTEXT(S_AOLI_CLAIMSCLWOP_RANGE))&gt;0</f>
        <v>0</v>
      </c>
      <c r="AA30" s="1" t="b">
        <f>SUMPRODUCT( -- ISTEXT(S_AOLI_LOSSESPD_RANGE))&gt;0</f>
        <v>0</v>
      </c>
      <c r="AB30" s="1" t="b">
        <f>SUMPRODUCT( -- ISTEXT(S_AOLI_LOSSESINC_RANGE))&gt;0</f>
        <v>0</v>
      </c>
    </row>
    <row r="31" spans="1:28" hidden="1" x14ac:dyDescent="0.3">
      <c r="A31" t="b">
        <f>OR(S0_EDIT_CHECK3,S1_EDIT_CHECK3,S2_EDIT_CHECK3,S3_EDIT_CHECK3,S4_EDIT_CHECK3)</f>
        <v>0</v>
      </c>
    </row>
    <row r="32" spans="1:28" hidden="1" x14ac:dyDescent="0.3">
      <c r="A32" t="b">
        <f>OR(S0_EDIT_CHECK5,S1_EDIT_CHECK5,S2_EDIT_CHECK5,S3_EDIT_CHECK5,S4_EDIT_CHECK5)</f>
        <v>0</v>
      </c>
    </row>
    <row r="33" spans="1:1" hidden="1" x14ac:dyDescent="0.3">
      <c r="A33" t="b">
        <f>OR(S0_EDIT_CHECK7,S1_EDIT_CHECK7,S2_EDIT_CHECK7,S3_EDIT_CHECK7,S4_EDIT_CHECK7)</f>
        <v>0</v>
      </c>
    </row>
    <row r="34" spans="1:1" hidden="1" x14ac:dyDescent="0.3"/>
    <row r="35" spans="1:1" hidden="1" x14ac:dyDescent="0.3"/>
  </sheetData>
  <sheetProtection algorithmName="SHA-512" hashValue="EIByCtEYZpdvQeqwzHkUq2DwSP4/l9//B/JAVyuYedMdoLa4hTJJ75bSFE4apOGMpKrIBBVsqCLg2d+2zlDbPw==" saltValue="uRfkv3ZnMjyVWzaPCFetNw==" spinCount="100000" sheet="1" objects="1" scenarios="1" selectLockedCells="1"/>
  <mergeCells count="5">
    <mergeCell ref="D1:H1"/>
    <mergeCell ref="I1:M1"/>
    <mergeCell ref="N1:R1"/>
    <mergeCell ref="S1:W1"/>
    <mergeCell ref="X1:AB1"/>
  </mergeCells>
  <conditionalFormatting sqref="D3:D14">
    <cfRule type="expression" dxfId="71" priority="1" stopIfTrue="1">
      <formula>ISTEXT(D3)</formula>
    </cfRule>
    <cfRule type="expression" dxfId="70" priority="26" stopIfTrue="1">
      <formula>IF(AND(LEN(D3)=0,E17=TRUE),TRUE,FALSE)</formula>
    </cfRule>
    <cfRule type="expression" dxfId="69" priority="27" stopIfTrue="1">
      <formula>E17=TRUE</formula>
    </cfRule>
  </conditionalFormatting>
  <conditionalFormatting sqref="E3:E14">
    <cfRule type="expression" dxfId="68" priority="2" stopIfTrue="1">
      <formula>ISTEXT(E3)</formula>
    </cfRule>
    <cfRule type="expression" dxfId="67" priority="28" stopIfTrue="1">
      <formula>IF(AND(LEN(E3)=0,D17=TRUE),TRUE,FALSE)</formula>
    </cfRule>
  </conditionalFormatting>
  <conditionalFormatting sqref="F3:F14">
    <cfRule type="expression" dxfId="66" priority="3" stopIfTrue="1">
      <formula>ISTEXT(F3)</formula>
    </cfRule>
  </conditionalFormatting>
  <conditionalFormatting sqref="G3:G14">
    <cfRule type="expression" dxfId="65" priority="4" stopIfTrue="1">
      <formula>ISTEXT(G3)</formula>
    </cfRule>
    <cfRule type="expression" dxfId="64" priority="29" stopIfTrue="1">
      <formula>IF(AND(LEN(G3)=0,D17=TRUE),TRUE,FALSE)</formula>
    </cfRule>
    <cfRule type="expression" dxfId="63" priority="30" stopIfTrue="1">
      <formula>IF(AND(G3=0,D17=TRUE),TRUE,FALSE)</formula>
    </cfRule>
    <cfRule type="expression" dxfId="62" priority="31" stopIfTrue="1">
      <formula>F17=TRUE</formula>
    </cfRule>
  </conditionalFormatting>
  <conditionalFormatting sqref="H3:H14">
    <cfRule type="expression" dxfId="61" priority="5" stopIfTrue="1">
      <formula>ISTEXT(H3)</formula>
    </cfRule>
    <cfRule type="expression" dxfId="60" priority="32" stopIfTrue="1">
      <formula>F17=TRUE</formula>
    </cfRule>
  </conditionalFormatting>
  <conditionalFormatting sqref="I3:I14">
    <cfRule type="expression" dxfId="59" priority="6" stopIfTrue="1">
      <formula>ISTEXT(I3)</formula>
    </cfRule>
    <cfRule type="expression" dxfId="58" priority="33" stopIfTrue="1">
      <formula>IF(AND(LEN(I3)=0,H17=TRUE),TRUE,FALSE)</formula>
    </cfRule>
    <cfRule type="expression" dxfId="57" priority="34" stopIfTrue="1">
      <formula>H17=TRUE</formula>
    </cfRule>
  </conditionalFormatting>
  <conditionalFormatting sqref="J3:J14">
    <cfRule type="expression" dxfId="56" priority="7" stopIfTrue="1">
      <formula>ISTEXT(J3)</formula>
    </cfRule>
    <cfRule type="expression" dxfId="55" priority="35" stopIfTrue="1">
      <formula>IF(AND(LEN(J3)=0,G17=TRUE),TRUE,FALSE)</formula>
    </cfRule>
  </conditionalFormatting>
  <conditionalFormatting sqref="K3:K14">
    <cfRule type="expression" dxfId="54" priority="8" stopIfTrue="1">
      <formula>ISTEXT(K3)</formula>
    </cfRule>
  </conditionalFormatting>
  <conditionalFormatting sqref="L3:L14">
    <cfRule type="expression" dxfId="53" priority="9" stopIfTrue="1">
      <formula>ISTEXT(L3)</formula>
    </cfRule>
    <cfRule type="expression" dxfId="52" priority="36" stopIfTrue="1">
      <formula>IF(AND(LEN(L3)=0,G17=TRUE),TRUE,FALSE)</formula>
    </cfRule>
    <cfRule type="expression" dxfId="51" priority="37" stopIfTrue="1">
      <formula>IF(AND(L3=0,G17=TRUE),TRUE,FALSE)</formula>
    </cfRule>
    <cfRule type="expression" dxfId="50" priority="38" stopIfTrue="1">
      <formula>I17=TRUE</formula>
    </cfRule>
  </conditionalFormatting>
  <conditionalFormatting sqref="M3:M14">
    <cfRule type="expression" dxfId="49" priority="10" stopIfTrue="1">
      <formula>ISTEXT(M3)</formula>
    </cfRule>
    <cfRule type="expression" dxfId="48" priority="39" stopIfTrue="1">
      <formula>I17=TRUE</formula>
    </cfRule>
  </conditionalFormatting>
  <conditionalFormatting sqref="N3:N14">
    <cfRule type="expression" dxfId="47" priority="11" stopIfTrue="1">
      <formula>ISTEXT(N3)</formula>
    </cfRule>
    <cfRule type="expression" dxfId="46" priority="40" stopIfTrue="1">
      <formula>IF(AND(LEN(N3)=0,K17=TRUE),TRUE,FALSE)</formula>
    </cfRule>
    <cfRule type="expression" dxfId="45" priority="41" stopIfTrue="1">
      <formula>K17=TRUE</formula>
    </cfRule>
  </conditionalFormatting>
  <conditionalFormatting sqref="O3:O14">
    <cfRule type="expression" dxfId="44" priority="12" stopIfTrue="1">
      <formula>ISTEXT(O3)</formula>
    </cfRule>
    <cfRule type="expression" dxfId="43" priority="42" stopIfTrue="1">
      <formula>IF(AND(LEN(O3)=0,J17=TRUE),TRUE,FALSE)</formula>
    </cfRule>
  </conditionalFormatting>
  <conditionalFormatting sqref="P3:P14">
    <cfRule type="expression" dxfId="42" priority="13" stopIfTrue="1">
      <formula>ISTEXT(P3)</formula>
    </cfRule>
  </conditionalFormatting>
  <conditionalFormatting sqref="Q3:Q14">
    <cfRule type="expression" dxfId="41" priority="14" stopIfTrue="1">
      <formula>ISTEXT(Q3)</formula>
    </cfRule>
    <cfRule type="expression" dxfId="40" priority="43" stopIfTrue="1">
      <formula>IF(AND(LEN(Q3)=0,J17=TRUE),TRUE,FALSE)</formula>
    </cfRule>
    <cfRule type="expression" dxfId="39" priority="44" stopIfTrue="1">
      <formula>IF(AND(Q3=0,J17=TRUE),TRUE,FALSE)</formula>
    </cfRule>
    <cfRule type="expression" dxfId="38" priority="45" stopIfTrue="1">
      <formula>L17=TRUE</formula>
    </cfRule>
  </conditionalFormatting>
  <conditionalFormatting sqref="R3:R14">
    <cfRule type="expression" dxfId="37" priority="15" stopIfTrue="1">
      <formula>ISTEXT(R3)</formula>
    </cfRule>
  </conditionalFormatting>
  <conditionalFormatting sqref="S3:S14">
    <cfRule type="expression" dxfId="36" priority="16" stopIfTrue="1">
      <formula>ISTEXT(S3)</formula>
    </cfRule>
  </conditionalFormatting>
  <conditionalFormatting sqref="T3:T14">
    <cfRule type="expression" dxfId="35" priority="17" stopIfTrue="1">
      <formula>ISTEXT(T3)</formula>
    </cfRule>
  </conditionalFormatting>
  <conditionalFormatting sqref="U3:U14">
    <cfRule type="expression" dxfId="34" priority="18" stopIfTrue="1">
      <formula>ISTEXT(U3)</formula>
    </cfRule>
  </conditionalFormatting>
  <conditionalFormatting sqref="V3:V14">
    <cfRule type="expression" dxfId="33" priority="19" stopIfTrue="1">
      <formula>ISTEXT(V3)</formula>
    </cfRule>
  </conditionalFormatting>
  <conditionalFormatting sqref="W3:W14">
    <cfRule type="expression" dxfId="32" priority="20" stopIfTrue="1">
      <formula>ISTEXT(W3)</formula>
    </cfRule>
  </conditionalFormatting>
  <conditionalFormatting sqref="X3:X14">
    <cfRule type="expression" dxfId="31" priority="21" stopIfTrue="1">
      <formula>ISTEXT(X3)</formula>
    </cfRule>
  </conditionalFormatting>
  <conditionalFormatting sqref="Y3:Y14">
    <cfRule type="expression" dxfId="30" priority="22" stopIfTrue="1">
      <formula>ISTEXT(Y3)</formula>
    </cfRule>
  </conditionalFormatting>
  <conditionalFormatting sqref="Z3:Z14">
    <cfRule type="expression" dxfId="29" priority="23" stopIfTrue="1">
      <formula>ISTEXT(Z3)</formula>
    </cfRule>
  </conditionalFormatting>
  <conditionalFormatting sqref="AA3:AA14">
    <cfRule type="expression" dxfId="28" priority="24" stopIfTrue="1">
      <formula>ISTEXT(AA3)</formula>
    </cfRule>
  </conditionalFormatting>
  <conditionalFormatting sqref="AB3:AB14">
    <cfRule type="expression" dxfId="27" priority="25" stopIfTrue="1">
      <formula>ISTEXT(AB3)</formula>
    </cfRule>
  </conditionalFormatting>
  <conditionalFormatting sqref="R3:R14">
    <cfRule type="expression" dxfId="26" priority="46" stopIfTrue="1">
      <formula>L17=TRUE</formula>
    </cfRule>
  </conditionalFormatting>
  <conditionalFormatting sqref="S3:S14">
    <cfRule type="expression" dxfId="25" priority="47" stopIfTrue="1">
      <formula>IF(AND(LEN(S3)=0,N17=TRUE),TRUE,FALSE)</formula>
    </cfRule>
  </conditionalFormatting>
  <conditionalFormatting sqref="S3:S14">
    <cfRule type="expression" dxfId="24" priority="48" stopIfTrue="1">
      <formula>N17=TRUE</formula>
    </cfRule>
  </conditionalFormatting>
  <conditionalFormatting sqref="T3:T14">
    <cfRule type="expression" dxfId="23" priority="49" stopIfTrue="1">
      <formula>IF(AND(LEN(T3)=0,M17=TRUE),TRUE,FALSE)</formula>
    </cfRule>
  </conditionalFormatting>
  <conditionalFormatting sqref="V3:V14">
    <cfRule type="expression" dxfId="22" priority="50" stopIfTrue="1">
      <formula>IF(AND(LEN(V3)=0,M17=TRUE),TRUE,FALSE)</formula>
    </cfRule>
  </conditionalFormatting>
  <conditionalFormatting sqref="V3:V14">
    <cfRule type="expression" dxfId="21" priority="51" stopIfTrue="1">
      <formula>IF(AND(V3=0,M17=TRUE),TRUE,FALSE)</formula>
    </cfRule>
  </conditionalFormatting>
  <conditionalFormatting sqref="V3:V14">
    <cfRule type="expression" dxfId="20" priority="52" stopIfTrue="1">
      <formula>O17=TRUE</formula>
    </cfRule>
  </conditionalFormatting>
  <conditionalFormatting sqref="W3:W14">
    <cfRule type="expression" dxfId="19" priority="53" stopIfTrue="1">
      <formula>O17=TRUE</formula>
    </cfRule>
  </conditionalFormatting>
  <conditionalFormatting sqref="X3:X14">
    <cfRule type="expression" dxfId="18" priority="54" stopIfTrue="1">
      <formula>IF(AND(LEN(X3)=0,Q17=TRUE),TRUE,FALSE)</formula>
    </cfRule>
  </conditionalFormatting>
  <conditionalFormatting sqref="X3:X14">
    <cfRule type="expression" dxfId="17" priority="55" stopIfTrue="1">
      <formula>Q17=TRUE</formula>
    </cfRule>
  </conditionalFormatting>
  <conditionalFormatting sqref="Y3:Y14">
    <cfRule type="expression" dxfId="16" priority="56" stopIfTrue="1">
      <formula>IF(AND(LEN(Y3)=0,P17=TRUE),TRUE,FALSE)</formula>
    </cfRule>
  </conditionalFormatting>
  <conditionalFormatting sqref="AA3:AA14">
    <cfRule type="expression" dxfId="15" priority="57" stopIfTrue="1">
      <formula>IF(AND(LEN(AA3)=0,P17=TRUE),TRUE,FALSE)</formula>
    </cfRule>
  </conditionalFormatting>
  <conditionalFormatting sqref="AA3:AA14">
    <cfRule type="expression" dxfId="14" priority="58" stopIfTrue="1">
      <formula>IF(AND(AA3=0,P17=TRUE),TRUE,FALSE)</formula>
    </cfRule>
  </conditionalFormatting>
  <conditionalFormatting sqref="AA3:AA14">
    <cfRule type="expression" dxfId="13" priority="59" stopIfTrue="1">
      <formula>R17=TRUE</formula>
    </cfRule>
  </conditionalFormatting>
  <conditionalFormatting sqref="AB3:AB14">
    <cfRule type="expression" dxfId="12" priority="60" stopIfTrue="1">
      <formula>R17=TRUE</formula>
    </cfRule>
  </conditionalFormatting>
  <dataValidations count="1">
    <dataValidation type="custom" showDropDown="1" showErrorMessage="1" errorTitle="Not allowed" error="Data entry allowed if reporting company is a Surplus Lines company, reporting date is not blank, reporting claims is 'yes', and submission is 'initial' or 'correction'." sqref="D3:AB14" xr:uid="{F2AED476-5F12-41A1-ACA8-CF7C3B04BBA3}">
      <formula1>AND(SURPLUS_LINES_INSURER="Y",LEN(REPORTING_DATE)&gt;0,UPPER(REP_CLAIMS)="YES",LEN(SUBMISSION_TYPE)&gt;0)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86EF-C18A-4BCE-B091-9C658CF2EC13}">
  <sheetPr codeName="Sheet4"/>
  <dimension ref="A1:G41"/>
  <sheetViews>
    <sheetView showGridLines="0" topLeftCell="A20" zoomScale="85" zoomScaleNormal="85" workbookViewId="0">
      <selection activeCell="C26" sqref="C26:G26"/>
    </sheetView>
  </sheetViews>
  <sheetFormatPr defaultRowHeight="14.4" x14ac:dyDescent="0.3"/>
  <cols>
    <col min="1" max="1" width="68.6640625" customWidth="1"/>
    <col min="2" max="4" width="22.6640625" style="8" customWidth="1"/>
    <col min="5" max="6" width="22.6640625" style="1" customWidth="1"/>
    <col min="7" max="7" width="22.6640625" style="8" customWidth="1"/>
  </cols>
  <sheetData>
    <row r="1" spans="1:7" ht="15.75" customHeight="1" x14ac:dyDescent="0.3">
      <c r="A1" s="19" t="s">
        <v>491</v>
      </c>
      <c r="B1" s="26" t="str">
        <f>IF(LEN(COMPANY_NUMBER)&gt;0,COMPANY_NUMBER,"")</f>
        <v/>
      </c>
    </row>
    <row r="2" spans="1:7" ht="15.75" customHeight="1" x14ac:dyDescent="0.3">
      <c r="A2" s="19" t="s">
        <v>492</v>
      </c>
      <c r="B2" s="50" t="str">
        <f>COMPANY_NAME</f>
        <v/>
      </c>
      <c r="C2" s="51"/>
      <c r="D2" s="51"/>
      <c r="E2" s="51"/>
    </row>
    <row r="3" spans="1:7" ht="57.6" customHeight="1" x14ac:dyDescent="0.3">
      <c r="A3" s="21" t="s">
        <v>493</v>
      </c>
      <c r="B3" s="28" t="s">
        <v>423</v>
      </c>
      <c r="C3" s="28" t="s">
        <v>424</v>
      </c>
      <c r="D3" s="28" t="s">
        <v>425</v>
      </c>
      <c r="E3" s="29" t="s">
        <v>426</v>
      </c>
      <c r="F3" s="29" t="s">
        <v>427</v>
      </c>
      <c r="G3" s="28" t="s">
        <v>459</v>
      </c>
    </row>
    <row r="4" spans="1:7" ht="15.75" customHeight="1" x14ac:dyDescent="0.3">
      <c r="A4" s="27" t="s">
        <v>455</v>
      </c>
      <c r="B4" s="30" t="str">
        <f>IF(LEN(COMPANY_NUMBER)&gt;0,IF(VLOOKUP(COMPANY_NUMBER,COMPANY_LIST,3,FALSE)="Y","N/A",SUM(L_RPACV_CLAIMSREP_RANGE)),"")</f>
        <v/>
      </c>
      <c r="C4" s="30" t="str">
        <f>IF(LEN(COMPANY_NUMBER)&gt;0,IF(VLOOKUP(COMPANY_NUMBER,COMPANY_LIST,3,FALSE)="Y","N/A",SUM(L_RPACV_CLAIMSCLWP_RANGE)),"")</f>
        <v/>
      </c>
      <c r="D4" s="30" t="str">
        <f>IF(LEN(COMPANY_NUMBER)&gt;0,IF(VLOOKUP(COMPANY_NUMBER,COMPANY_LIST,3,FALSE)="Y","N/A",SUM(L_RPACV_CLAIMSCLWOP_RANGE)),"")</f>
        <v/>
      </c>
      <c r="E4" s="31" t="str">
        <f>IF(LEN(COMPANY_NUMBER)&gt;0,IF(VLOOKUP(COMPANY_NUMBER,COMPANY_LIST,3,FALSE)="Y","N/A",SUM(L_RPACV_LOSSESPD_RANGE)),"")</f>
        <v/>
      </c>
      <c r="F4" s="31" t="str">
        <f>IF(LEN(COMPANY_NUMBER)&gt;0,IF(VLOOKUP(COMPANY_NUMBER,COMPANY_LIST,3,FALSE)="Y","N/A",SUM(L_RPACV_LOSSESINC_RANGE)),"")</f>
        <v/>
      </c>
      <c r="G4" s="30" t="str">
        <f>IF(LEN(COMPANY_NUMBER)&gt;0,IF(VLOOKUP(COMPANY_NUMBER,COMPANY_LIST,3,FALSE)="Y","N/A",IF(COUNTIF(L_RPACV_DAYSCL_RANGE,"&gt;0")&gt;0,SUM(L_RPACV_DAYSCL_RANGE)/COUNTIF(L_RPACV_DAYSCL_RANGE,"&gt;0"),"")),"")</f>
        <v/>
      </c>
    </row>
    <row r="5" spans="1:7" ht="15.75" customHeight="1" x14ac:dyDescent="0.3">
      <c r="A5" s="27" t="s">
        <v>456</v>
      </c>
      <c r="B5" s="30" t="str">
        <f>IF(LEN(COMPANY_NUMBER)&gt;0,IF(VLOOKUP(COMPANY_NUMBER,COMPANY_LIST,3,FALSE)="Y","N/A",SUM(L_RPRCV_CLAIMSREP_RANGE)),"")</f>
        <v/>
      </c>
      <c r="C5" s="30" t="str">
        <f>IF(LEN(COMPANY_NUMBER)&gt;0,IF(VLOOKUP(COMPANY_NUMBER,COMPANY_LIST,3,FALSE)="Y","N/A",SUM(L_RPRCV_CLAIMSCLWP_RANGE)),"")</f>
        <v/>
      </c>
      <c r="D5" s="30" t="str">
        <f>IF(LEN(COMPANY_NUMBER)&gt;0,IF(VLOOKUP(COMPANY_NUMBER,COMPANY_LIST,3,FALSE)="Y","N/A",SUM(L_RPRCV_CLAIMSCLWOP_RANGE)),"")</f>
        <v/>
      </c>
      <c r="E5" s="31" t="str">
        <f>IF(LEN(COMPANY_NUMBER)&gt;0,IF(VLOOKUP(COMPANY_NUMBER,COMPANY_LIST,3,FALSE)="Y","N/A",SUM(L_RPRCV_LOSSESPD_RANGE)),"")</f>
        <v/>
      </c>
      <c r="F5" s="31" t="str">
        <f>IF(LEN(COMPANY_NUMBER)&gt;0,IF(VLOOKUP(COMPANY_NUMBER,COMPANY_LIST,3,FALSE)="Y","N/A",SUM(L_RPRCV_LOSSESINC_RANGE)),"")</f>
        <v/>
      </c>
      <c r="G5" s="30" t="str">
        <f>IF(LEN(COMPANY_NUMBER)&gt;0,IF(VLOOKUP(COMPANY_NUMBER,COMPANY_LIST,3,FALSE)="Y","N/A",IF(COUNTIF(L_RPRCV_DAYSCL_RANGE,"&gt;0")&gt;0,SUM(L_RPRCV_DAYSCL_RANGE)/COUNTIF(L_RPRCV_DAYSCL_RANGE,"&gt;0"),"")),"")</f>
        <v/>
      </c>
    </row>
    <row r="6" spans="1:7" ht="15.75" customHeight="1" x14ac:dyDescent="0.3">
      <c r="A6" s="27" t="s">
        <v>417</v>
      </c>
      <c r="B6" s="30" t="str">
        <f>IF(LEN(COMPANY_NUMBER)&gt;0,IF(VLOOKUP(COMPANY_NUMBER,COMPANY_LIST,3,FALSE)="Y",SUM(S_CP_CLAIMSREP_RANGE),SUM(L_CP_CLAIMSREP_RANGE)),"")</f>
        <v/>
      </c>
      <c r="C6" s="30" t="str">
        <f>IF(LEN(COMPANY_NUMBER)&gt;0,IF(VLOOKUP(COMPANY_NUMBER,COMPANY_LIST,3,FALSE)="Y",SUM(S_CP_CLAIMSCLWP_RANGE),SUM(L_CP_CLAIMSCLWP_RANGE)),"")</f>
        <v/>
      </c>
      <c r="D6" s="30" t="str">
        <f>IF(LEN(COMPANY_NUMBER)&gt;0,IF(VLOOKUP(COMPANY_NUMBER,COMPANY_LIST,3,FALSE)="Y",SUM(S_CP_CLAIMSCLWOP_RANGE),SUM(L_CP_CLAIMSCLWOP_RANGE)),"")</f>
        <v/>
      </c>
      <c r="E6" s="31" t="str">
        <f>IF(LEN(COMPANY_NUMBER)&gt;0,IF(VLOOKUP(COMPANY_NUMBER,COMPANY_LIST,3,FALSE)="Y",SUM(S_CP_LOSSESPD_RANGE),SUM(L_CP_LOSSESPD_RANGE)),"")</f>
        <v/>
      </c>
      <c r="F6" s="31" t="str">
        <f>IF(LEN(COMPANY_NUMBER)&gt;0,IF(VLOOKUP(COMPANY_NUMBER,COMPANY_LIST,3,FALSE)="Y",SUM(S_CP_LOSSESINC_RANGE),SUM(L_CP_LOSSESINC_RANGE)),"")</f>
        <v/>
      </c>
      <c r="G6" s="30" t="str">
        <f t="shared" ref="G6:G12" si="0">IF(LEN(COMPANY_NUMBER)&gt;0,IF(VLOOKUP(COMPANY_NUMBER,COMPANY_LIST,3,FALSE)="Y","N/A","N/A"),"")</f>
        <v/>
      </c>
    </row>
    <row r="7" spans="1:7" ht="15.75" customHeight="1" x14ac:dyDescent="0.3">
      <c r="A7" s="27" t="s">
        <v>418</v>
      </c>
      <c r="B7" s="30" t="str">
        <f>IF(LEN(COMPANY_NUMBER)&gt;0,IF(VLOOKUP(COMPANY_NUMBER,COMPANY_LIST,3,FALSE)="Y",SUM(S_BI_CLAIMSREP_RANGE),SUM(L_BI_CLAIMSREP_RANGE)),"")</f>
        <v/>
      </c>
      <c r="C7" s="30" t="str">
        <f>IF(LEN(COMPANY_NUMBER)&gt;0,IF(VLOOKUP(COMPANY_NUMBER,COMPANY_LIST,3,FALSE)="Y",SUM(S_BI_CLAIMSCLWP_RANGE),SUM(L_BI_CLAIMSCLWP_RANGE)),"")</f>
        <v/>
      </c>
      <c r="D7" s="30" t="str">
        <f>IF(LEN(COMPANY_NUMBER)&gt;0,IF(VLOOKUP(COMPANY_NUMBER,COMPANY_LIST,3,FALSE)="Y",SUM(S_BI_CLAIMSCLWOP_RANGE),SUM(L_BI_CLAIMSCLWOP_RANGE)),"")</f>
        <v/>
      </c>
      <c r="E7" s="31" t="str">
        <f>IF(LEN(COMPANY_NUMBER)&gt;0,IF(VLOOKUP(COMPANY_NUMBER,COMPANY_LIST,3,FALSE)="Y",SUM(S_BI_LOSSESPD_RANGE),SUM(L_BI_LOSSESPD_RANGE)),"")</f>
        <v/>
      </c>
      <c r="F7" s="31" t="str">
        <f>IF(LEN(COMPANY_NUMBER)&gt;0,IF(VLOOKUP(COMPANY_NUMBER,COMPANY_LIST,3,FALSE)="Y",SUM(S_BI_LOSSESINC_RANGE),SUM(L_BI_LOSSESINC_RANGE)),"")</f>
        <v/>
      </c>
      <c r="G7" s="30" t="str">
        <f t="shared" si="0"/>
        <v/>
      </c>
    </row>
    <row r="8" spans="1:7" ht="15.75" customHeight="1" x14ac:dyDescent="0.3">
      <c r="A8" s="27" t="s">
        <v>457</v>
      </c>
      <c r="B8" s="30" t="str">
        <f>IF(LEN(COMPANY_NUMBER)&gt;0,IF(VLOOKUP(COMPANY_NUMBER,COMPANY_LIST,3,FALSE)="Y","N/A",SUM(L_PAPD_CLAIMSREP_RANGE)),"")</f>
        <v/>
      </c>
      <c r="C8" s="30" t="str">
        <f>IF(LEN(COMPANY_NUMBER)&gt;0,IF(VLOOKUP(COMPANY_NUMBER,COMPANY_LIST,3,FALSE)="Y","N/A",SUM(L_PAPD_CLAIMSCLWP_RANGE)),"")</f>
        <v/>
      </c>
      <c r="D8" s="30" t="str">
        <f>IF(LEN(COMPANY_NUMBER)&gt;0,IF(VLOOKUP(COMPANY_NUMBER,COMPANY_LIST,3,FALSE)="Y","N/A",SUM(L_PAPD_CLAIMSCLWOP_RANGE)),"")</f>
        <v/>
      </c>
      <c r="E8" s="31" t="str">
        <f>IF(LEN(COMPANY_NUMBER)&gt;0,IF(VLOOKUP(COMPANY_NUMBER,COMPANY_LIST,3,FALSE)="Y","N/A",SUM(L_PAPD_LOSSESPD_RANGE)),"")</f>
        <v/>
      </c>
      <c r="F8" s="31" t="str">
        <f>IF(LEN(COMPANY_NUMBER)&gt;0,IF(VLOOKUP(COMPANY_NUMBER,COMPANY_LIST,3,FALSE)="Y","N/A",SUM(L_PAPD_LOSSESINC_RANGE)),"")</f>
        <v/>
      </c>
      <c r="G8" s="30" t="str">
        <f t="shared" si="0"/>
        <v/>
      </c>
    </row>
    <row r="9" spans="1:7" ht="15.75" customHeight="1" x14ac:dyDescent="0.3">
      <c r="A9" s="27" t="s">
        <v>419</v>
      </c>
      <c r="B9" s="30" t="str">
        <f>IF(LEN(COMPANY_NUMBER)&gt;0,IF(VLOOKUP(COMPANY_NUMBER,COMPANY_LIST,3,FALSE)="Y",SUM(S_CAPD_CLAIMSREP_RANGE),SUM(L_CAPD_CLAIMSREP_RANGE)),"")</f>
        <v/>
      </c>
      <c r="C9" s="30" t="str">
        <f>IF(LEN(COMPANY_NUMBER)&gt;0,IF(VLOOKUP(COMPANY_NUMBER,COMPANY_LIST,3,FALSE)="Y",SUM(S_CAPD_CLAIMSCLWP_RANGE),SUM(L_CAPD_CLAIMSCLWP_RANGE)),"")</f>
        <v/>
      </c>
      <c r="D9" s="30" t="str">
        <f>IF(LEN(COMPANY_NUMBER)&gt;0,IF(VLOOKUP(COMPANY_NUMBER,COMPANY_LIST,3,FALSE)="Y",SUM(S_CAPD_CLAIMSCLWOP_RANGE),SUM(L_CAPD_CLAIMSCLWOP_RANGE)),"")</f>
        <v/>
      </c>
      <c r="E9" s="31" t="str">
        <f>IF(LEN(COMPANY_NUMBER)&gt;0,IF(VLOOKUP(COMPANY_NUMBER,COMPANY_LIST,3,FALSE)="Y",SUM(S_CAPD_LOSSESPD_RANGE),SUM(L_CAPD_LOSSESPD_RANGE)),"")</f>
        <v/>
      </c>
      <c r="F9" s="31" t="str">
        <f>IF(LEN(COMPANY_NUMBER)&gt;0,IF(VLOOKUP(COMPANY_NUMBER,COMPANY_LIST,3,FALSE)="Y",SUM(S_CAPD_LOSSESINC_RANGE),SUM(L_CAPD_LOSSESINC_RANGE)),"")</f>
        <v/>
      </c>
      <c r="G9" s="30" t="str">
        <f t="shared" si="0"/>
        <v/>
      </c>
    </row>
    <row r="10" spans="1:7" ht="15.75" customHeight="1" x14ac:dyDescent="0.3">
      <c r="A10" s="27" t="s">
        <v>458</v>
      </c>
      <c r="B10" s="30" t="str">
        <f>IF(LEN(COMPANY_NUMBER)&gt;0,IF(VLOOKUP(COMPANY_NUMBER,COMPANY_LIST,3,FALSE)="Y","N/A",SUM(L_FFI_CLAIMSREP_RANGE)),"")</f>
        <v/>
      </c>
      <c r="C10" s="30" t="str">
        <f>IF(LEN(COMPANY_NUMBER)&gt;0,IF(VLOOKUP(COMPANY_NUMBER,COMPANY_LIST,3,FALSE)="Y","N/A",SUM(L_FFI_CLAIMSCLWP_RANGE)),"")</f>
        <v/>
      </c>
      <c r="D10" s="30" t="str">
        <f>IF(LEN(COMPANY_NUMBER)&gt;0,IF(VLOOKUP(COMPANY_NUMBER,COMPANY_LIST,3,FALSE)="Y","N/A",SUM(L_FFI_CLAIMSCLWOP_RANGE)),"")</f>
        <v/>
      </c>
      <c r="E10" s="31" t="str">
        <f>IF(LEN(COMPANY_NUMBER)&gt;0,IF(VLOOKUP(COMPANY_NUMBER,COMPANY_LIST,3,FALSE)="Y","N/A",SUM(L_FFI_LOSSESPD_RANGE)),"")</f>
        <v/>
      </c>
      <c r="F10" s="31" t="str">
        <f>IF(LEN(COMPANY_NUMBER)&gt;0,IF(VLOOKUP(COMPANY_NUMBER,COMPANY_LIST,3,FALSE)="Y","N/A",SUM(L_FFI_LOSSESINC_RANGE)),"")</f>
        <v/>
      </c>
      <c r="G10" s="30" t="str">
        <f t="shared" si="0"/>
        <v/>
      </c>
    </row>
    <row r="11" spans="1:7" ht="15.75" customHeight="1" x14ac:dyDescent="0.3">
      <c r="A11" s="27" t="s">
        <v>420</v>
      </c>
      <c r="B11" s="30" t="str">
        <f>IF(LEN(COMPANY_NUMBER)&gt;0,IF(VLOOKUP(COMPANY_NUMBER,COMPANY_LIST,3,FALSE)="Y",SUM(S_PFI_CLAIMSREP_RANGE),SUM(L_PFI_CLAIMSREP_RANGE)),"")</f>
        <v/>
      </c>
      <c r="C11" s="30" t="str">
        <f>IF(LEN(COMPANY_NUMBER)&gt;0,IF(VLOOKUP(COMPANY_NUMBER,COMPANY_LIST,3,FALSE)="Y",SUM(S_PFI_CLAIMSCLWP_RANGE),SUM(L_PFI_CLAIMSCLWP_RANGE)),"")</f>
        <v/>
      </c>
      <c r="D11" s="30" t="str">
        <f>IF(LEN(COMPANY_NUMBER)&gt;0,IF(VLOOKUP(COMPANY_NUMBER,COMPANY_LIST,3,FALSE)="Y",SUM(S_PFI_CLAIMSCLWOP_RANGE),SUM(L_PFI_CLAIMSCLWOP_RANGE)),"")</f>
        <v/>
      </c>
      <c r="E11" s="31" t="str">
        <f>IF(LEN(COMPANY_NUMBER)&gt;0,IF(VLOOKUP(COMPANY_NUMBER,COMPANY_LIST,3,FALSE)="Y",SUM(S_PFI_LOSSESPD_RANGE),SUM(L_PFI_LOSSESPD_RANGE)),"")</f>
        <v/>
      </c>
      <c r="F11" s="31" t="str">
        <f>IF(LEN(COMPANY_NUMBER)&gt;0,IF(VLOOKUP(COMPANY_NUMBER,COMPANY_LIST,3,FALSE)="Y",SUM(S_PFI_LOSSESINC_RANGE),SUM(L_PFI_LOSSESINC_RANGE)),"")</f>
        <v/>
      </c>
      <c r="G11" s="30" t="str">
        <f t="shared" si="0"/>
        <v/>
      </c>
    </row>
    <row r="12" spans="1:7" ht="15.75" customHeight="1" x14ac:dyDescent="0.3">
      <c r="A12" s="27" t="s">
        <v>421</v>
      </c>
      <c r="B12" s="30" t="str">
        <f>IF(LEN(COMPANY_NUMBER)&gt;0,IF(VLOOKUP(COMPANY_NUMBER,COMPANY_LIST,3,FALSE)="Y",SUM(S_AOLI_CLAIMSREP_RANGE),SUM(L_AOLI_CLAIMSREP_RANGE)),"")</f>
        <v/>
      </c>
      <c r="C12" s="30" t="str">
        <f>IF(LEN(COMPANY_NUMBER)&gt;0,IF(VLOOKUP(COMPANY_NUMBER,COMPANY_LIST,3,FALSE)="Y",SUM(S_AOLI_CLAIMSCLWP_RANGE),SUM(L_AOLI_CLAIMSCLWP_RANGE)),"")</f>
        <v/>
      </c>
      <c r="D12" s="30" t="str">
        <f>IF(LEN(COMPANY_NUMBER)&gt;0,IF(VLOOKUP(COMPANY_NUMBER,COMPANY_LIST,3,FALSE)="Y",SUM(S_AOLI_CLAIMSCLWOP_RANGE),SUM(L_AOLI_CLAIMSCLWOP_RANGE)),"")</f>
        <v/>
      </c>
      <c r="E12" s="31" t="str">
        <f>IF(LEN(COMPANY_NUMBER)&gt;0,IF(VLOOKUP(COMPANY_NUMBER,COMPANY_LIST,3,FALSE)="Y",SUM(S_AOLI_LOSSESPD_RANGE),SUM(L_AOLI_LOSSESPD_RANGE)),"")</f>
        <v/>
      </c>
      <c r="F12" s="31" t="str">
        <f>IF(LEN(COMPANY_NUMBER)&gt;0,IF(VLOOKUP(COMPANY_NUMBER,COMPANY_LIST,3,FALSE)="Y",SUM(S_AOLI_LOSSESINC_RANGE),SUM(L_AOLI_LOSSESINC_RANGE)),"")</f>
        <v/>
      </c>
      <c r="G12" s="30" t="str">
        <f t="shared" si="0"/>
        <v/>
      </c>
    </row>
    <row r="13" spans="1:7" ht="15" customHeight="1" x14ac:dyDescent="0.3">
      <c r="A13" s="19" t="s">
        <v>494</v>
      </c>
      <c r="B13" s="24">
        <f>SUM(B4:B12)</f>
        <v>0</v>
      </c>
      <c r="C13" s="24">
        <f>SUM(C4:C12)</f>
        <v>0</v>
      </c>
      <c r="D13" s="24">
        <f>SUM(D4:D12)</f>
        <v>0</v>
      </c>
      <c r="E13" s="25">
        <f>SUM(E4:E12)</f>
        <v>0</v>
      </c>
      <c r="F13" s="25">
        <f>SUM(F4:F12)</f>
        <v>0</v>
      </c>
      <c r="G13" s="24" t="str">
        <f>IF(COUNTIF(G4:G12,"&gt;0"),(((C4+D4)*IF(G4="",0,G4))+((C5+D5)*IF(G5="",0,G5)))/(C4+D4+C5+D5),"")</f>
        <v/>
      </c>
    </row>
    <row r="15" spans="1:7" ht="19.2" x14ac:dyDescent="0.3">
      <c r="A15" s="20" t="s">
        <v>495</v>
      </c>
      <c r="B15" s="23" t="s">
        <v>496</v>
      </c>
      <c r="C15" s="52" t="s">
        <v>497</v>
      </c>
      <c r="D15" s="52"/>
      <c r="E15" s="52"/>
      <c r="F15" s="52"/>
      <c r="G15" s="52"/>
    </row>
    <row r="16" spans="1:7" ht="19.2" x14ac:dyDescent="0.3">
      <c r="A16" s="22" t="s">
        <v>498</v>
      </c>
      <c r="B16" s="32" t="str">
        <f>IF(LEN(COMPANY_NUMBER)&gt;0,EDIT_CHECK_1,"N/A")</f>
        <v>N/A</v>
      </c>
      <c r="C16" s="47" t="str">
        <f>IF(LEN(COMPANY_NUMBER)&gt;0,IF(EDIT_CHECK_1="fail","Enter a valid company number in the General Info worksheet.",""),"")</f>
        <v/>
      </c>
      <c r="D16" s="48"/>
      <c r="E16" s="48"/>
      <c r="F16" s="48"/>
      <c r="G16" s="49"/>
    </row>
    <row r="17" spans="1:7" ht="38.4" x14ac:dyDescent="0.3">
      <c r="A17" s="22" t="s">
        <v>499</v>
      </c>
      <c r="B17" s="32" t="str">
        <f>IF(AND(SURPLUS_LINES_INSURER="N",REP_CLAIMS="yes"),IF(L_EDIT_CHECK_2=TRUE,"fail","pass"),IF(AND(SURPLUS_LINES_INSURER="Y",REP_CLAIMS="yes"),IF(S_EDIT_CHECK_2=TRUE,"fail","pass"),"N/A"))</f>
        <v>N/A</v>
      </c>
      <c r="C17" s="47" t="str">
        <f>IF(SURPLUS_LINES_INSURER="N",IF(L_EDIT_CHECK_2=TRUE,"Data in red color font in the Licensed Insurers worksheet needs to be corrected.",""),IF(SURPLUS_LINES_INSURER="Y",IF(S_EDIT_CHECK_2=TRUE,"Data in red color font in the Surplus Line Insurers worksheet needs to be corrected.",""),""))</f>
        <v/>
      </c>
      <c r="D17" s="48"/>
      <c r="E17" s="48"/>
      <c r="F17" s="48"/>
      <c r="G17" s="49"/>
    </row>
    <row r="18" spans="1:7" ht="36" customHeight="1" x14ac:dyDescent="0.3">
      <c r="A18" s="22" t="s">
        <v>500</v>
      </c>
      <c r="B18" s="32" t="str">
        <f>IF(AND(SURPLUS_LINES_INSURER="N",REP_CLAIMS="yes"),IF(L_EDIT_CHECK_3=TRUE,"fail","pass"),IF(AND(SURPLUS_LINES_INSURER="Y",REP_CLAIMS="yes"),IF(S_EDIT_CHECK_3=TRUE,"fail","pass"),"N/A"))</f>
        <v>N/A</v>
      </c>
      <c r="C18" s="47" t="str">
        <f>IF(SURPLUS_LINES_INSURER="N",IF(L_EDIT_CHECK_3=TRUE,"Data in orange color font in the Licensed Insurers worksheet needs to be corrected. _x000D_
Cells highlighted in orange color are missing data.",""),IF(SURPLUS_LINES_INSURER="Y",IF(S_EDIT_CHECK_3=TRUE,"Data in orange color font in the Surplus Line Insurers worksheet needs to be corrected. _x000D_
Cells highlighted in orange color are missing data.",""),""))</f>
        <v/>
      </c>
      <c r="D18" s="48"/>
      <c r="E18" s="48"/>
      <c r="F18" s="48"/>
      <c r="G18" s="49"/>
    </row>
    <row r="19" spans="1:7" ht="57.6" x14ac:dyDescent="0.3">
      <c r="A19" s="22" t="s">
        <v>501</v>
      </c>
      <c r="B19" s="32" t="str">
        <f>IF(AND(SURPLUS_LINES_INSURER="N",REP_CLAIMS="yes"),IF(L_EDIT_CHECK_4=TRUE,"fail","pass"),IF(AND(SURPLUS_LINES_INSURER="Y",REP_CLAIMS="yes"),"N/A","N/A"))</f>
        <v>N/A</v>
      </c>
      <c r="C19" s="47" t="str">
        <f>IF(SURPLUS_LINES_INSURER="N",IF(L_EDIT_CHECK_4=TRUE,"Data in blue color font in the Licensed Insurers worksheet needs to be corrected. _x000D_
Cells highlighted in blue color are missing data.",""),IF(SURPLUS_LINES_INSURER="Y","",""))</f>
        <v/>
      </c>
      <c r="D19" s="48"/>
      <c r="E19" s="48"/>
      <c r="F19" s="48"/>
      <c r="G19" s="49"/>
    </row>
    <row r="20" spans="1:7" ht="38.4" x14ac:dyDescent="0.3">
      <c r="A20" s="22" t="s">
        <v>502</v>
      </c>
      <c r="B20" s="32" t="str">
        <f>IF(AND(SURPLUS_LINES_INSURER="N",REP_CLAIMS="yes"),IF(L_EDIT_CHECK_5=TRUE,"fail","pass"),IF(AND(SURPLUS_LINES_INSURER="Y",REP_CLAIMS="yes"),IF(S_EDIT_CHECK_5=TRUE,"fail","pass"),"N/A"))</f>
        <v>N/A</v>
      </c>
      <c r="C20" s="47" t="str">
        <f>IF(SURPLUS_LINES_INSURER="N",IF(L_EDIT_CHECK_5=TRUE,"Data in purple color font in the Licensed Insurers worksheet needs to be corrected. _x000D_
Cells highlighted in purple color are missing data.",""),IF(SURPLUS_LINES_INSURER="Y",IF(S_EDIT_CHECK_5=TRUE,"Data in purple color font in the Surplus Line Insurers worksheet needs to be corrected. _x000D_
Cells highlighted in purple color are missing data.",""),""))</f>
        <v/>
      </c>
      <c r="D20" s="48"/>
      <c r="E20" s="48"/>
      <c r="F20" s="48"/>
      <c r="G20" s="49"/>
    </row>
    <row r="21" spans="1:7" ht="38.4" x14ac:dyDescent="0.3">
      <c r="A21" s="22" t="s">
        <v>503</v>
      </c>
      <c r="B21" s="32" t="str">
        <f>IF(AND(SURPLUS_LINES_INSURER="N",REP_CLAIMS="yes"),IF(L_EDIT_CHECK_6=TRUE,"fail","pass"),IF(AND(SURPLUS_LINES_INSURER="Y",REP_CLAIMS="yes"),"N/A","N/A"))</f>
        <v>N/A</v>
      </c>
      <c r="C21" s="47" t="str">
        <f>IF(SURPLUS_LINES_INSURER="N",IF(L_EDIT_CHECK_6=TRUE,"Cells highlighted in yellow color in the Licensed Insurers worksheet need to be corrected.",""),IF(SURPLUS_LINES_INSURER="Y","",""))</f>
        <v/>
      </c>
      <c r="D21" s="48"/>
      <c r="E21" s="48"/>
      <c r="F21" s="48"/>
      <c r="G21" s="49"/>
    </row>
    <row r="22" spans="1:7" ht="38.4" x14ac:dyDescent="0.3">
      <c r="A22" s="22" t="s">
        <v>504</v>
      </c>
      <c r="B22" s="32" t="str">
        <f>IF(AND(SURPLUS_LINES_INSURER="N",REP_CLAIMS="yes"),IF(L_EDIT_CHECK_7=TRUE,"fail","pass"),IF(AND(SURPLUS_LINES_INSURER="Y",REP_CLAIMS="yes"),IF(S_EDIT_CHECK_7=TRUE,"fail","pass"),"N/A"))</f>
        <v>N/A</v>
      </c>
      <c r="C22" s="47" t="str">
        <f>IF(SURPLUS_LINES_INSURER="N",IF(L_EDIT_CHECK_7=TRUE,"Data in brown color font in the Licensed Insurers worksheet needs to be corrected.",""),IF(SURPLUS_LINES_INSURER="Y",IF(S_EDIT_CHECK_7=TRUE,"Data in brown color font in the Surplus Line Insurers worksheet needs to be corrected.",""),""))</f>
        <v/>
      </c>
      <c r="D22" s="48"/>
      <c r="E22" s="48"/>
      <c r="F22" s="48"/>
      <c r="G22" s="49"/>
    </row>
    <row r="23" spans="1:7" ht="54" customHeight="1" x14ac:dyDescent="0.3">
      <c r="A23" s="22" t="s">
        <v>505</v>
      </c>
      <c r="B23" s="32" t="str">
        <f>IF(AND(REP_CLAIMS="yes",LEN(COMPANY_NUMBER)&gt;0),IF(AND(LEN(EST_DIR_INC_LOSS)&gt;0,LEN(EST_NET_INC_LOSS)&gt;0),"pass","fail"),"N/A")</f>
        <v>N/A</v>
      </c>
      <c r="C23" s="47" t="str">
        <f>IF(EDIT_CHECK_8="fail","Cells highlighted in dark grey color in the General Info worksheet need to be corrected.","")</f>
        <v/>
      </c>
      <c r="D23" s="48"/>
      <c r="E23" s="48"/>
      <c r="F23" s="48"/>
      <c r="G23" s="49"/>
    </row>
    <row r="24" spans="1:7" ht="57.6" x14ac:dyDescent="0.3">
      <c r="A24" s="22" t="s">
        <v>506</v>
      </c>
      <c r="B24" s="32" t="str">
        <f>IF(AND(REP_CLAIMS="yes",LEN(COMPANY_NUMBER)&gt;0),IF(AND(LEN(EST_DIR_INC_LOSS)&gt;0,LEN(EST_NET_INC_LOSS)&gt;0),IF(EST_NET_INC_LOSS&gt;EST_DIR_INC_LOSS,"fail","pass"),"N/A"),"N/A")</f>
        <v>N/A</v>
      </c>
      <c r="C24" s="47" t="str">
        <f>IF(EDIT_CHECK_9="fail","Cell highlighted in dark pink color in the General Info worksheet needs to be corrected.","")</f>
        <v/>
      </c>
      <c r="D24" s="48"/>
      <c r="E24" s="48"/>
      <c r="F24" s="48"/>
      <c r="G24" s="49"/>
    </row>
    <row r="25" spans="1:7" ht="57.6" x14ac:dyDescent="0.3">
      <c r="A25" s="22" t="s">
        <v>507</v>
      </c>
      <c r="B25" s="32" t="str">
        <f>IF(AND(REP_CLAIMS="yes",LEN(COMPANY_NUMBER)&gt;0,EST_DIR_INC_LOSS&gt;0,EST_NET_INC_LOSS&gt;=0),IF(EST_DIR_INC_LOSS&lt;0.9*TOTAL_LOSSESINC,"fail","pass"),"N/A")</f>
        <v>N/A</v>
      </c>
      <c r="C25" s="47" t="str">
        <f>IF(EDIT_CHECK_10="fail","Cell highlighted in dark blue color in the General Info worksheet needs to be corrected.","")</f>
        <v/>
      </c>
      <c r="D25" s="48"/>
      <c r="E25" s="48"/>
      <c r="F25" s="48"/>
      <c r="G25" s="49"/>
    </row>
    <row r="26" spans="1:7" ht="81" customHeight="1" x14ac:dyDescent="0.3">
      <c r="A26" s="22" t="s">
        <v>508</v>
      </c>
      <c r="B26" s="32" t="str">
        <f>IF(AND(LEN(COMPANY_NUMBER)&gt;0,REP_CLAIMS="yes"),IF(EDIT_CHECK_11=TRUE,"fail","pass"),"N/A")</f>
        <v>N/A</v>
      </c>
      <c r="C26" s="43"/>
      <c r="D26" s="44"/>
      <c r="E26" s="44"/>
      <c r="F26" s="44"/>
      <c r="G26" s="45"/>
    </row>
    <row r="27" spans="1:7" ht="33.6" customHeight="1" x14ac:dyDescent="0.3">
      <c r="C27" s="46" t="str">
        <f>IF(LEN(COMPANY_NUMBER)&gt;0,IF(EDIT_CHECK_11=TRUE,"Please provide an explanation in the cell above for data in red dark color font on this worksheet that failed edit check #11.",""),"")</f>
        <v/>
      </c>
      <c r="D27" s="46"/>
      <c r="E27" s="46"/>
      <c r="F27" s="46"/>
      <c r="G27" s="46"/>
    </row>
    <row r="28" spans="1:7" hidden="1" x14ac:dyDescent="0.3">
      <c r="A28" t="s">
        <v>509</v>
      </c>
    </row>
    <row r="29" spans="1:7" hidden="1" x14ac:dyDescent="0.3">
      <c r="A29" t="str">
        <f t="shared" ref="A29:A37" si="1">IF(LEN(COMPANY_NUMBER)&gt;0,IF(AND(E4&lt;&gt;"N/A",F4&lt;&gt;"N/A"),IF((E4-F4)&gt;0.1*F4,TRUE,FALSE),""),"")</f>
        <v/>
      </c>
    </row>
    <row r="30" spans="1:7" hidden="1" x14ac:dyDescent="0.3">
      <c r="A30" t="str">
        <f t="shared" si="1"/>
        <v/>
      </c>
    </row>
    <row r="31" spans="1:7" hidden="1" x14ac:dyDescent="0.3">
      <c r="A31" t="str">
        <f t="shared" si="1"/>
        <v/>
      </c>
    </row>
    <row r="32" spans="1:7" hidden="1" x14ac:dyDescent="0.3">
      <c r="A32" t="str">
        <f t="shared" si="1"/>
        <v/>
      </c>
    </row>
    <row r="33" spans="1:1" hidden="1" x14ac:dyDescent="0.3">
      <c r="A33" t="str">
        <f t="shared" si="1"/>
        <v/>
      </c>
    </row>
    <row r="34" spans="1:1" hidden="1" x14ac:dyDescent="0.3">
      <c r="A34" t="str">
        <f t="shared" si="1"/>
        <v/>
      </c>
    </row>
    <row r="35" spans="1:1" hidden="1" x14ac:dyDescent="0.3">
      <c r="A35" t="str">
        <f t="shared" si="1"/>
        <v/>
      </c>
    </row>
    <row r="36" spans="1:1" hidden="1" x14ac:dyDescent="0.3">
      <c r="A36" t="str">
        <f t="shared" si="1"/>
        <v/>
      </c>
    </row>
    <row r="37" spans="1:1" hidden="1" x14ac:dyDescent="0.3">
      <c r="A37" t="str">
        <f t="shared" si="1"/>
        <v/>
      </c>
    </row>
    <row r="38" spans="1:1" hidden="1" x14ac:dyDescent="0.3">
      <c r="A38" t="str">
        <f>IF(LEN(COMPANY_NUMBER)&gt;0,OR(A29:A37),"")</f>
        <v/>
      </c>
    </row>
    <row r="39" spans="1:1" hidden="1" x14ac:dyDescent="0.3"/>
    <row r="40" spans="1:1" hidden="1" x14ac:dyDescent="0.3"/>
    <row r="41" spans="1:1" hidden="1" x14ac:dyDescent="0.3"/>
  </sheetData>
  <sheetProtection algorithmName="SHA-512" hashValue="T8athN4nBQH6KhZjxNkHWJzUN0RZEZDxIsdK+BYDBE9Boc1hiryV3IT5/w75wHkR9OWwfL5xgGPpZj954/HMag==" saltValue="cw2Flpu3YauTt+fJA5Luhw==" spinCount="100000" sheet="1" objects="1" scenarios="1" selectLockedCells="1"/>
  <mergeCells count="14">
    <mergeCell ref="C19:G19"/>
    <mergeCell ref="B2:E2"/>
    <mergeCell ref="C15:G15"/>
    <mergeCell ref="C16:G16"/>
    <mergeCell ref="C17:G17"/>
    <mergeCell ref="C18:G18"/>
    <mergeCell ref="C26:G26"/>
    <mergeCell ref="C27:G27"/>
    <mergeCell ref="C20:G20"/>
    <mergeCell ref="C21:G21"/>
    <mergeCell ref="C22:G22"/>
    <mergeCell ref="C23:G23"/>
    <mergeCell ref="C24:G24"/>
    <mergeCell ref="C25:G25"/>
  </mergeCells>
  <conditionalFormatting sqref="E4:F12">
    <cfRule type="expression" dxfId="11" priority="1" stopIfTrue="1">
      <formula>$A29=TRUE</formula>
    </cfRule>
  </conditionalFormatting>
  <conditionalFormatting sqref="B16:B26">
    <cfRule type="expression" dxfId="10" priority="2" stopIfTrue="1">
      <formula>B16="pass"</formula>
    </cfRule>
  </conditionalFormatting>
  <conditionalFormatting sqref="B17">
    <cfRule type="expression" dxfId="9" priority="3" stopIfTrue="1">
      <formula>B17="fail"</formula>
    </cfRule>
  </conditionalFormatting>
  <conditionalFormatting sqref="B18">
    <cfRule type="expression" dxfId="8" priority="4" stopIfTrue="1">
      <formula>B18="fail"</formula>
    </cfRule>
  </conditionalFormatting>
  <conditionalFormatting sqref="B19">
    <cfRule type="expression" dxfId="7" priority="5" stopIfTrue="1">
      <formula>B19="fail"</formula>
    </cfRule>
  </conditionalFormatting>
  <conditionalFormatting sqref="B20">
    <cfRule type="expression" dxfId="6" priority="6" stopIfTrue="1">
      <formula>B20="fail"</formula>
    </cfRule>
  </conditionalFormatting>
  <conditionalFormatting sqref="B21">
    <cfRule type="expression" dxfId="5" priority="7" stopIfTrue="1">
      <formula>B21="fail"</formula>
    </cfRule>
  </conditionalFormatting>
  <conditionalFormatting sqref="B22">
    <cfRule type="expression" dxfId="4" priority="8" stopIfTrue="1">
      <formula>B22="fail"</formula>
    </cfRule>
  </conditionalFormatting>
  <conditionalFormatting sqref="B23">
    <cfRule type="expression" dxfId="3" priority="9" stopIfTrue="1">
      <formula>B23="fail"</formula>
    </cfRule>
  </conditionalFormatting>
  <conditionalFormatting sqref="B24">
    <cfRule type="expression" dxfId="2" priority="10" stopIfTrue="1">
      <formula>B24="fail"</formula>
    </cfRule>
  </conditionalFormatting>
  <conditionalFormatting sqref="B25">
    <cfRule type="expression" dxfId="1" priority="11" stopIfTrue="1">
      <formula>B25="fail"</formula>
    </cfRule>
  </conditionalFormatting>
  <conditionalFormatting sqref="B26">
    <cfRule type="expression" dxfId="0" priority="12" stopIfTrue="1">
      <formula>B26="fail"</formula>
    </cfRule>
  </conditionalFormatting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3A788D3851E46872920B1572B563C" ma:contentTypeVersion="2" ma:contentTypeDescription="Create a new document." ma:contentTypeScope="" ma:versionID="bc1436e9efc113dec01f48a0931a311f">
  <xsd:schema xmlns:xsd="http://www.w3.org/2001/XMLSchema" xmlns:xs="http://www.w3.org/2001/XMLSchema" xmlns:p="http://schemas.microsoft.com/office/2006/metadata/properties" xmlns:ns2="154a88e8-e3d6-4bf0-8b45-5658a4271718" xmlns:ns3="05DF7136-0FFA-4058-9639-5038192508E9" xmlns:ns4="07804a51-fc99-43ed-832e-5276ba30454c" xmlns:ns5="05df7136-0ffa-4058-9639-5038192508e9" targetNamespace="http://schemas.microsoft.com/office/2006/metadata/properties" ma:root="true" ma:fieldsID="ca95b4c05fc5e28e1faaba38f085d368" ns2:_="" ns3:_="" ns4:_="" ns5:_="">
    <xsd:import namespace="154a88e8-e3d6-4bf0-8b45-5658a4271718"/>
    <xsd:import namespace="05DF7136-0FFA-4058-9639-5038192508E9"/>
    <xsd:import namespace="07804a51-fc99-43ed-832e-5276ba30454c"/>
    <xsd:import namespace="05df7136-0ffa-4058-9639-5038192508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7136-0FFA-4058-9639-503819250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04a51-fc99-43ed-832e-5276ba304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7136-0ffa-4058-9639-5038192508e9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54a88e8-e3d6-4bf0-8b45-5658a4271718">CZ2ECAXFH644-1362083828-66</_dlc_DocId>
    <_dlc_DocIdUrl xmlns="154a88e8-e3d6-4bf0-8b45-5658a4271718">
      <Url>https://tditx.sharepoint.com/LegalandEnforcement/LegalRule/cdc/_layouts/15/DocIdRedir.aspx?ID=CZ2ECAXFH644-1362083828-66</Url>
      <Description>CZ2ECAXFH644-1362083828-66</Description>
    </_dlc_DocIdUrl>
  </documentManagement>
</p:properties>
</file>

<file path=customXml/itemProps1.xml><?xml version="1.0" encoding="utf-8"?>
<ds:datastoreItem xmlns:ds="http://schemas.openxmlformats.org/officeDocument/2006/customXml" ds:itemID="{4541DD38-86BF-446F-A56A-EEDEBA224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05DF7136-0FFA-4058-9639-5038192508E9"/>
    <ds:schemaRef ds:uri="07804a51-fc99-43ed-832e-5276ba30454c"/>
    <ds:schemaRef ds:uri="05df7136-0ffa-4058-9639-503819250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46C44B-1F3B-4D3D-88A8-E47D4191266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45ED54-5636-44E0-A4CB-12903E563D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8876AC-7336-4ED6-9248-470D23136F6D}">
  <ds:schemaRefs>
    <ds:schemaRef ds:uri="http://purl.org/dc/elements/1.1/"/>
    <ds:schemaRef ds:uri="http://schemas.microsoft.com/office/2006/documentManagement/types"/>
    <ds:schemaRef ds:uri="05DF7136-0FFA-4058-9639-5038192508E9"/>
    <ds:schemaRef ds:uri="http://schemas.microsoft.com/office/infopath/2007/PartnerControls"/>
    <ds:schemaRef ds:uri="07804a51-fc99-43ed-832e-5276ba30454c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05df7136-0ffa-4058-9639-5038192508e9"/>
    <ds:schemaRef ds:uri="154a88e8-e3d6-4bf0-8b45-5658a427171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1029</vt:i4>
      </vt:variant>
    </vt:vector>
  </HeadingPairs>
  <TitlesOfParts>
    <vt:vector size="1033" baseType="lpstr">
      <vt:lpstr>General Info</vt:lpstr>
      <vt:lpstr>Licensed Insurers</vt:lpstr>
      <vt:lpstr>Surplus Lines Insurers</vt:lpstr>
      <vt:lpstr>Summary</vt:lpstr>
      <vt:lpstr>AOLI</vt:lpstr>
      <vt:lpstr>BI</vt:lpstr>
      <vt:lpstr>CAPD</vt:lpstr>
      <vt:lpstr>CELL_PHONE</vt:lpstr>
      <vt:lpstr>CLAIMSCLWOP</vt:lpstr>
      <vt:lpstr>CLAIMSCLWP</vt:lpstr>
      <vt:lpstr>CLAIMSREP</vt:lpstr>
      <vt:lpstr>COMPANY_LIST</vt:lpstr>
      <vt:lpstr>COMPANY_NAME</vt:lpstr>
      <vt:lpstr>COMPANY_NUMBER</vt:lpstr>
      <vt:lpstr>CONTACT_NAME</vt:lpstr>
      <vt:lpstr>CP</vt:lpstr>
      <vt:lpstr>DAYSCL</vt:lpstr>
      <vt:lpstr>DIRECT_PHONE</vt:lpstr>
      <vt:lpstr>EDIT_CHECK_1</vt:lpstr>
      <vt:lpstr>EDIT_CHECK_10</vt:lpstr>
      <vt:lpstr>EDIT_CHECK_11</vt:lpstr>
      <vt:lpstr>EDIT_CHECK_8</vt:lpstr>
      <vt:lpstr>EDIT_CHECK_9</vt:lpstr>
      <vt:lpstr>EMAIL_ADDRESS</vt:lpstr>
      <vt:lpstr>EST_DIR_INC_LOSS</vt:lpstr>
      <vt:lpstr>EST_NET_INC_LOSS</vt:lpstr>
      <vt:lpstr>EVENT_DATE</vt:lpstr>
      <vt:lpstr>EVENT_NAME</vt:lpstr>
      <vt:lpstr>FFI</vt:lpstr>
      <vt:lpstr>L_AOLI_CLAIMSCLWOP_...</vt:lpstr>
      <vt:lpstr>L_AOLI_CLAIMSCLWOP_RANGE</vt:lpstr>
      <vt:lpstr>L_AOLI_CLAIMSCLWOP_Unknown</vt:lpstr>
      <vt:lpstr>L_AOLI_CLAIMSCLWOP_ZIP1</vt:lpstr>
      <vt:lpstr>L_AOLI_CLAIMSCLWOP_ZIP10</vt:lpstr>
      <vt:lpstr>L_AOLI_CLAIMSCLWOP_ZIP2</vt:lpstr>
      <vt:lpstr>L_AOLI_CLAIMSCLWOP_ZIP3</vt:lpstr>
      <vt:lpstr>L_AOLI_CLAIMSCLWOP_ZIP4</vt:lpstr>
      <vt:lpstr>L_AOLI_CLAIMSCLWOP_ZIP5</vt:lpstr>
      <vt:lpstr>L_AOLI_CLAIMSCLWOP_ZIP6</vt:lpstr>
      <vt:lpstr>L_AOLI_CLAIMSCLWOP_ZIP7</vt:lpstr>
      <vt:lpstr>L_AOLI_CLAIMSCLWOP_ZIP8</vt:lpstr>
      <vt:lpstr>L_AOLI_CLAIMSCLWOP_ZIP9</vt:lpstr>
      <vt:lpstr>L_AOLI_CLAIMSCLWP_...</vt:lpstr>
      <vt:lpstr>L_AOLI_CLAIMSCLWP_RANGE</vt:lpstr>
      <vt:lpstr>L_AOLI_CLAIMSCLWP_Unknown</vt:lpstr>
      <vt:lpstr>L_AOLI_CLAIMSCLWP_ZIP1</vt:lpstr>
      <vt:lpstr>L_AOLI_CLAIMSCLWP_ZIP10</vt:lpstr>
      <vt:lpstr>L_AOLI_CLAIMSCLWP_ZIP2</vt:lpstr>
      <vt:lpstr>L_AOLI_CLAIMSCLWP_ZIP3</vt:lpstr>
      <vt:lpstr>L_AOLI_CLAIMSCLWP_ZIP4</vt:lpstr>
      <vt:lpstr>L_AOLI_CLAIMSCLWP_ZIP5</vt:lpstr>
      <vt:lpstr>L_AOLI_CLAIMSCLWP_ZIP6</vt:lpstr>
      <vt:lpstr>L_AOLI_CLAIMSCLWP_ZIP7</vt:lpstr>
      <vt:lpstr>L_AOLI_CLAIMSCLWP_ZIP8</vt:lpstr>
      <vt:lpstr>L_AOLI_CLAIMSCLWP_ZIP9</vt:lpstr>
      <vt:lpstr>L_AOLI_CLAIMSREP_...</vt:lpstr>
      <vt:lpstr>L_AOLI_CLAIMSREP_RANGE</vt:lpstr>
      <vt:lpstr>L_AOLI_CLAIMSREP_Unknown</vt:lpstr>
      <vt:lpstr>L_AOLI_CLAIMSREP_ZIP1</vt:lpstr>
      <vt:lpstr>L_AOLI_CLAIMSREP_ZIP10</vt:lpstr>
      <vt:lpstr>L_AOLI_CLAIMSREP_ZIP2</vt:lpstr>
      <vt:lpstr>L_AOLI_CLAIMSREP_ZIP3</vt:lpstr>
      <vt:lpstr>L_AOLI_CLAIMSREP_ZIP4</vt:lpstr>
      <vt:lpstr>L_AOLI_CLAIMSREP_ZIP5</vt:lpstr>
      <vt:lpstr>L_AOLI_CLAIMSREP_ZIP6</vt:lpstr>
      <vt:lpstr>L_AOLI_CLAIMSREP_ZIP7</vt:lpstr>
      <vt:lpstr>L_AOLI_CLAIMSREP_ZIP8</vt:lpstr>
      <vt:lpstr>L_AOLI_CLAIMSREP_ZIP9</vt:lpstr>
      <vt:lpstr>L_AOLI_LOSSESINC_...</vt:lpstr>
      <vt:lpstr>L_AOLI_LOSSESINC_RANGE</vt:lpstr>
      <vt:lpstr>L_AOLI_LOSSESINC_Unknown</vt:lpstr>
      <vt:lpstr>L_AOLI_LOSSESINC_ZIP1</vt:lpstr>
      <vt:lpstr>L_AOLI_LOSSESINC_ZIP10</vt:lpstr>
      <vt:lpstr>L_AOLI_LOSSESINC_ZIP2</vt:lpstr>
      <vt:lpstr>L_AOLI_LOSSESINC_ZIP3</vt:lpstr>
      <vt:lpstr>L_AOLI_LOSSESINC_ZIP4</vt:lpstr>
      <vt:lpstr>L_AOLI_LOSSESINC_ZIP5</vt:lpstr>
      <vt:lpstr>L_AOLI_LOSSESINC_ZIP6</vt:lpstr>
      <vt:lpstr>L_AOLI_LOSSESINC_ZIP7</vt:lpstr>
      <vt:lpstr>L_AOLI_LOSSESINC_ZIP8</vt:lpstr>
      <vt:lpstr>L_AOLI_LOSSESINC_ZIP9</vt:lpstr>
      <vt:lpstr>L_AOLI_LOSSESPD_...</vt:lpstr>
      <vt:lpstr>L_AOLI_LOSSESPD_RANGE</vt:lpstr>
      <vt:lpstr>L_AOLI_LOSSESPD_Unknown</vt:lpstr>
      <vt:lpstr>L_AOLI_LOSSESPD_ZIP1</vt:lpstr>
      <vt:lpstr>L_AOLI_LOSSESPD_ZIP10</vt:lpstr>
      <vt:lpstr>L_AOLI_LOSSESPD_ZIP2</vt:lpstr>
      <vt:lpstr>L_AOLI_LOSSESPD_ZIP3</vt:lpstr>
      <vt:lpstr>L_AOLI_LOSSESPD_ZIP4</vt:lpstr>
      <vt:lpstr>L_AOLI_LOSSESPD_ZIP5</vt:lpstr>
      <vt:lpstr>L_AOLI_LOSSESPD_ZIP6</vt:lpstr>
      <vt:lpstr>L_AOLI_LOSSESPD_ZIP7</vt:lpstr>
      <vt:lpstr>L_AOLI_LOSSESPD_ZIP8</vt:lpstr>
      <vt:lpstr>L_AOLI_LOSSESPD_ZIP9</vt:lpstr>
      <vt:lpstr>L_BI_CLAIMSCLWOP_...</vt:lpstr>
      <vt:lpstr>L_BI_CLAIMSCLWOP_RANGE</vt:lpstr>
      <vt:lpstr>L_BI_CLAIMSCLWOP_Unknown</vt:lpstr>
      <vt:lpstr>L_BI_CLAIMSCLWOP_ZIP1</vt:lpstr>
      <vt:lpstr>L_BI_CLAIMSCLWOP_ZIP10</vt:lpstr>
      <vt:lpstr>L_BI_CLAIMSCLWOP_ZIP2</vt:lpstr>
      <vt:lpstr>L_BI_CLAIMSCLWOP_ZIP3</vt:lpstr>
      <vt:lpstr>L_BI_CLAIMSCLWOP_ZIP4</vt:lpstr>
      <vt:lpstr>L_BI_CLAIMSCLWOP_ZIP5</vt:lpstr>
      <vt:lpstr>L_BI_CLAIMSCLWOP_ZIP6</vt:lpstr>
      <vt:lpstr>L_BI_CLAIMSCLWOP_ZIP7</vt:lpstr>
      <vt:lpstr>L_BI_CLAIMSCLWOP_ZIP8</vt:lpstr>
      <vt:lpstr>L_BI_CLAIMSCLWOP_ZIP9</vt:lpstr>
      <vt:lpstr>L_BI_CLAIMSCLWP_...</vt:lpstr>
      <vt:lpstr>L_BI_CLAIMSCLWP_RANGE</vt:lpstr>
      <vt:lpstr>L_BI_CLAIMSCLWP_Unknown</vt:lpstr>
      <vt:lpstr>L_BI_CLAIMSCLWP_ZIP1</vt:lpstr>
      <vt:lpstr>L_BI_CLAIMSCLWP_ZIP10</vt:lpstr>
      <vt:lpstr>L_BI_CLAIMSCLWP_ZIP2</vt:lpstr>
      <vt:lpstr>L_BI_CLAIMSCLWP_ZIP3</vt:lpstr>
      <vt:lpstr>L_BI_CLAIMSCLWP_ZIP4</vt:lpstr>
      <vt:lpstr>L_BI_CLAIMSCLWP_ZIP5</vt:lpstr>
      <vt:lpstr>L_BI_CLAIMSCLWP_ZIP6</vt:lpstr>
      <vt:lpstr>L_BI_CLAIMSCLWP_ZIP7</vt:lpstr>
      <vt:lpstr>L_BI_CLAIMSCLWP_ZIP8</vt:lpstr>
      <vt:lpstr>L_BI_CLAIMSCLWP_ZIP9</vt:lpstr>
      <vt:lpstr>L_BI_CLAIMSREP_...</vt:lpstr>
      <vt:lpstr>L_BI_CLAIMSREP_RANGE</vt:lpstr>
      <vt:lpstr>L_BI_CLAIMSREP_Unknown</vt:lpstr>
      <vt:lpstr>L_BI_CLAIMSREP_ZIP1</vt:lpstr>
      <vt:lpstr>L_BI_CLAIMSREP_ZIP10</vt:lpstr>
      <vt:lpstr>L_BI_CLAIMSREP_ZIP2</vt:lpstr>
      <vt:lpstr>L_BI_CLAIMSREP_ZIP3</vt:lpstr>
      <vt:lpstr>L_BI_CLAIMSREP_ZIP4</vt:lpstr>
      <vt:lpstr>L_BI_CLAIMSREP_ZIP5</vt:lpstr>
      <vt:lpstr>L_BI_CLAIMSREP_ZIP6</vt:lpstr>
      <vt:lpstr>L_BI_CLAIMSREP_ZIP7</vt:lpstr>
      <vt:lpstr>L_BI_CLAIMSREP_ZIP8</vt:lpstr>
      <vt:lpstr>L_BI_CLAIMSREP_ZIP9</vt:lpstr>
      <vt:lpstr>L_BI_LOSSESINC_...</vt:lpstr>
      <vt:lpstr>L_BI_LOSSESINC_RANGE</vt:lpstr>
      <vt:lpstr>L_BI_LOSSESINC_Unknown</vt:lpstr>
      <vt:lpstr>L_BI_LOSSESINC_ZIP1</vt:lpstr>
      <vt:lpstr>L_BI_LOSSESINC_ZIP10</vt:lpstr>
      <vt:lpstr>L_BI_LOSSESINC_ZIP2</vt:lpstr>
      <vt:lpstr>L_BI_LOSSESINC_ZIP3</vt:lpstr>
      <vt:lpstr>L_BI_LOSSESINC_ZIP4</vt:lpstr>
      <vt:lpstr>L_BI_LOSSESINC_ZIP5</vt:lpstr>
      <vt:lpstr>L_BI_LOSSESINC_ZIP6</vt:lpstr>
      <vt:lpstr>L_BI_LOSSESINC_ZIP7</vt:lpstr>
      <vt:lpstr>L_BI_LOSSESINC_ZIP8</vt:lpstr>
      <vt:lpstr>L_BI_LOSSESINC_ZIP9</vt:lpstr>
      <vt:lpstr>L_BI_LOSSESPD_...</vt:lpstr>
      <vt:lpstr>L_BI_LOSSESPD_RANGE</vt:lpstr>
      <vt:lpstr>L_BI_LOSSESPD_Unknown</vt:lpstr>
      <vt:lpstr>L_BI_LOSSESPD_ZIP1</vt:lpstr>
      <vt:lpstr>L_BI_LOSSESPD_ZIP10</vt:lpstr>
      <vt:lpstr>L_BI_LOSSESPD_ZIP2</vt:lpstr>
      <vt:lpstr>L_BI_LOSSESPD_ZIP3</vt:lpstr>
      <vt:lpstr>L_BI_LOSSESPD_ZIP4</vt:lpstr>
      <vt:lpstr>L_BI_LOSSESPD_ZIP5</vt:lpstr>
      <vt:lpstr>L_BI_LOSSESPD_ZIP6</vt:lpstr>
      <vt:lpstr>L_BI_LOSSESPD_ZIP7</vt:lpstr>
      <vt:lpstr>L_BI_LOSSESPD_ZIP8</vt:lpstr>
      <vt:lpstr>L_BI_LOSSESPD_ZIP9</vt:lpstr>
      <vt:lpstr>L_CAPD_CLAIMSCLWOP_...</vt:lpstr>
      <vt:lpstr>L_CAPD_CLAIMSCLWOP_RANGE</vt:lpstr>
      <vt:lpstr>L_CAPD_CLAIMSCLWOP_Unknown</vt:lpstr>
      <vt:lpstr>L_CAPD_CLAIMSCLWOP_ZIP1</vt:lpstr>
      <vt:lpstr>L_CAPD_CLAIMSCLWOP_ZIP10</vt:lpstr>
      <vt:lpstr>L_CAPD_CLAIMSCLWOP_ZIP2</vt:lpstr>
      <vt:lpstr>L_CAPD_CLAIMSCLWOP_ZIP3</vt:lpstr>
      <vt:lpstr>L_CAPD_CLAIMSCLWOP_ZIP4</vt:lpstr>
      <vt:lpstr>L_CAPD_CLAIMSCLWOP_ZIP5</vt:lpstr>
      <vt:lpstr>L_CAPD_CLAIMSCLWOP_ZIP6</vt:lpstr>
      <vt:lpstr>L_CAPD_CLAIMSCLWOP_ZIP7</vt:lpstr>
      <vt:lpstr>L_CAPD_CLAIMSCLWOP_ZIP8</vt:lpstr>
      <vt:lpstr>L_CAPD_CLAIMSCLWOP_ZIP9</vt:lpstr>
      <vt:lpstr>L_CAPD_CLAIMSCLWP_...</vt:lpstr>
      <vt:lpstr>L_CAPD_CLAIMSCLWP_RANGE</vt:lpstr>
      <vt:lpstr>L_CAPD_CLAIMSCLWP_Unknown</vt:lpstr>
      <vt:lpstr>L_CAPD_CLAIMSCLWP_ZIP1</vt:lpstr>
      <vt:lpstr>L_CAPD_CLAIMSCLWP_ZIP10</vt:lpstr>
      <vt:lpstr>L_CAPD_CLAIMSCLWP_ZIP2</vt:lpstr>
      <vt:lpstr>L_CAPD_CLAIMSCLWP_ZIP3</vt:lpstr>
      <vt:lpstr>L_CAPD_CLAIMSCLWP_ZIP4</vt:lpstr>
      <vt:lpstr>L_CAPD_CLAIMSCLWP_ZIP5</vt:lpstr>
      <vt:lpstr>L_CAPD_CLAIMSCLWP_ZIP6</vt:lpstr>
      <vt:lpstr>L_CAPD_CLAIMSCLWP_ZIP7</vt:lpstr>
      <vt:lpstr>L_CAPD_CLAIMSCLWP_ZIP8</vt:lpstr>
      <vt:lpstr>L_CAPD_CLAIMSCLWP_ZIP9</vt:lpstr>
      <vt:lpstr>L_CAPD_CLAIMSREP_...</vt:lpstr>
      <vt:lpstr>L_CAPD_CLAIMSREP_RANGE</vt:lpstr>
      <vt:lpstr>L_CAPD_CLAIMSREP_Unknown</vt:lpstr>
      <vt:lpstr>L_CAPD_CLAIMSREP_ZIP1</vt:lpstr>
      <vt:lpstr>L_CAPD_CLAIMSREP_ZIP10</vt:lpstr>
      <vt:lpstr>L_CAPD_CLAIMSREP_ZIP2</vt:lpstr>
      <vt:lpstr>L_CAPD_CLAIMSREP_ZIP3</vt:lpstr>
      <vt:lpstr>L_CAPD_CLAIMSREP_ZIP4</vt:lpstr>
      <vt:lpstr>L_CAPD_CLAIMSREP_ZIP5</vt:lpstr>
      <vt:lpstr>L_CAPD_CLAIMSREP_ZIP6</vt:lpstr>
      <vt:lpstr>L_CAPD_CLAIMSREP_ZIP7</vt:lpstr>
      <vt:lpstr>L_CAPD_CLAIMSREP_ZIP8</vt:lpstr>
      <vt:lpstr>L_CAPD_CLAIMSREP_ZIP9</vt:lpstr>
      <vt:lpstr>L_CAPD_LOSSESINC_...</vt:lpstr>
      <vt:lpstr>L_CAPD_LOSSESINC_RANGE</vt:lpstr>
      <vt:lpstr>L_CAPD_LOSSESINC_Unknown</vt:lpstr>
      <vt:lpstr>L_CAPD_LOSSESINC_ZIP1</vt:lpstr>
      <vt:lpstr>L_CAPD_LOSSESINC_ZIP10</vt:lpstr>
      <vt:lpstr>L_CAPD_LOSSESINC_ZIP2</vt:lpstr>
      <vt:lpstr>L_CAPD_LOSSESINC_ZIP3</vt:lpstr>
      <vt:lpstr>L_CAPD_LOSSESINC_ZIP4</vt:lpstr>
      <vt:lpstr>L_CAPD_LOSSESINC_ZIP5</vt:lpstr>
      <vt:lpstr>L_CAPD_LOSSESINC_ZIP6</vt:lpstr>
      <vt:lpstr>L_CAPD_LOSSESINC_ZIP7</vt:lpstr>
      <vt:lpstr>L_CAPD_LOSSESINC_ZIP8</vt:lpstr>
      <vt:lpstr>L_CAPD_LOSSESINC_ZIP9</vt:lpstr>
      <vt:lpstr>L_CAPD_LOSSESPD_...</vt:lpstr>
      <vt:lpstr>L_CAPD_LOSSESPD_RANGE</vt:lpstr>
      <vt:lpstr>L_CAPD_LOSSESPD_Unknown</vt:lpstr>
      <vt:lpstr>L_CAPD_LOSSESPD_ZIP1</vt:lpstr>
      <vt:lpstr>L_CAPD_LOSSESPD_ZIP10</vt:lpstr>
      <vt:lpstr>L_CAPD_LOSSESPD_ZIP2</vt:lpstr>
      <vt:lpstr>L_CAPD_LOSSESPD_ZIP3</vt:lpstr>
      <vt:lpstr>L_CAPD_LOSSESPD_ZIP4</vt:lpstr>
      <vt:lpstr>L_CAPD_LOSSESPD_ZIP5</vt:lpstr>
      <vt:lpstr>L_CAPD_LOSSESPD_ZIP6</vt:lpstr>
      <vt:lpstr>L_CAPD_LOSSESPD_ZIP7</vt:lpstr>
      <vt:lpstr>L_CAPD_LOSSESPD_ZIP8</vt:lpstr>
      <vt:lpstr>L_CAPD_LOSSESPD_ZIP9</vt:lpstr>
      <vt:lpstr>L_CP_CLAIMSCLWOP_...</vt:lpstr>
      <vt:lpstr>L_CP_CLAIMSCLWOP_RANGE</vt:lpstr>
      <vt:lpstr>L_CP_CLAIMSCLWOP_Unknown</vt:lpstr>
      <vt:lpstr>L_CP_CLAIMSCLWOP_ZIP1</vt:lpstr>
      <vt:lpstr>L_CP_CLAIMSCLWOP_ZIP10</vt:lpstr>
      <vt:lpstr>L_CP_CLAIMSCLWOP_ZIP2</vt:lpstr>
      <vt:lpstr>L_CP_CLAIMSCLWOP_ZIP3</vt:lpstr>
      <vt:lpstr>L_CP_CLAIMSCLWOP_ZIP4</vt:lpstr>
      <vt:lpstr>L_CP_CLAIMSCLWOP_ZIP5</vt:lpstr>
      <vt:lpstr>L_CP_CLAIMSCLWOP_ZIP6</vt:lpstr>
      <vt:lpstr>L_CP_CLAIMSCLWOP_ZIP7</vt:lpstr>
      <vt:lpstr>L_CP_CLAIMSCLWOP_ZIP8</vt:lpstr>
      <vt:lpstr>L_CP_CLAIMSCLWOP_ZIP9</vt:lpstr>
      <vt:lpstr>L_CP_CLAIMSCLWP_...</vt:lpstr>
      <vt:lpstr>L_CP_CLAIMSCLWP_RANGE</vt:lpstr>
      <vt:lpstr>L_CP_CLAIMSCLWP_Unknown</vt:lpstr>
      <vt:lpstr>L_CP_CLAIMSCLWP_ZIP1</vt:lpstr>
      <vt:lpstr>L_CP_CLAIMSCLWP_ZIP10</vt:lpstr>
      <vt:lpstr>L_CP_CLAIMSCLWP_ZIP2</vt:lpstr>
      <vt:lpstr>L_CP_CLAIMSCLWP_ZIP3</vt:lpstr>
      <vt:lpstr>L_CP_CLAIMSCLWP_ZIP4</vt:lpstr>
      <vt:lpstr>L_CP_CLAIMSCLWP_ZIP5</vt:lpstr>
      <vt:lpstr>L_CP_CLAIMSCLWP_ZIP6</vt:lpstr>
      <vt:lpstr>L_CP_CLAIMSCLWP_ZIP7</vt:lpstr>
      <vt:lpstr>L_CP_CLAIMSCLWP_ZIP8</vt:lpstr>
      <vt:lpstr>L_CP_CLAIMSCLWP_ZIP9</vt:lpstr>
      <vt:lpstr>L_CP_CLAIMSREP_...</vt:lpstr>
      <vt:lpstr>L_CP_CLAIMSREP_RANGE</vt:lpstr>
      <vt:lpstr>L_CP_CLAIMSREP_Unknown</vt:lpstr>
      <vt:lpstr>L_CP_CLAIMSREP_ZIP1</vt:lpstr>
      <vt:lpstr>L_CP_CLAIMSREP_ZIP10</vt:lpstr>
      <vt:lpstr>L_CP_CLAIMSREP_ZIP2</vt:lpstr>
      <vt:lpstr>L_CP_CLAIMSREP_ZIP3</vt:lpstr>
      <vt:lpstr>L_CP_CLAIMSREP_ZIP4</vt:lpstr>
      <vt:lpstr>L_CP_CLAIMSREP_ZIP5</vt:lpstr>
      <vt:lpstr>L_CP_CLAIMSREP_ZIP6</vt:lpstr>
      <vt:lpstr>L_CP_CLAIMSREP_ZIP7</vt:lpstr>
      <vt:lpstr>L_CP_CLAIMSREP_ZIP8</vt:lpstr>
      <vt:lpstr>L_CP_CLAIMSREP_ZIP9</vt:lpstr>
      <vt:lpstr>L_CP_LOSSESINC_...</vt:lpstr>
      <vt:lpstr>L_CP_LOSSESINC_RANGE</vt:lpstr>
      <vt:lpstr>L_CP_LOSSESINC_Unknown</vt:lpstr>
      <vt:lpstr>L_CP_LOSSESINC_ZIP1</vt:lpstr>
      <vt:lpstr>L_CP_LOSSESINC_ZIP10</vt:lpstr>
      <vt:lpstr>L_CP_LOSSESINC_ZIP2</vt:lpstr>
      <vt:lpstr>L_CP_LOSSESINC_ZIP3</vt:lpstr>
      <vt:lpstr>L_CP_LOSSESINC_ZIP4</vt:lpstr>
      <vt:lpstr>L_CP_LOSSESINC_ZIP5</vt:lpstr>
      <vt:lpstr>L_CP_LOSSESINC_ZIP6</vt:lpstr>
      <vt:lpstr>L_CP_LOSSESINC_ZIP7</vt:lpstr>
      <vt:lpstr>L_CP_LOSSESINC_ZIP8</vt:lpstr>
      <vt:lpstr>L_CP_LOSSESINC_ZIP9</vt:lpstr>
      <vt:lpstr>L_CP_LOSSESPD_...</vt:lpstr>
      <vt:lpstr>L_CP_LOSSESPD_RANGE</vt:lpstr>
      <vt:lpstr>L_CP_LOSSESPD_Unknown</vt:lpstr>
      <vt:lpstr>L_CP_LOSSESPD_ZIP1</vt:lpstr>
      <vt:lpstr>L_CP_LOSSESPD_ZIP10</vt:lpstr>
      <vt:lpstr>L_CP_LOSSESPD_ZIP2</vt:lpstr>
      <vt:lpstr>L_CP_LOSSESPD_ZIP3</vt:lpstr>
      <vt:lpstr>L_CP_LOSSESPD_ZIP4</vt:lpstr>
      <vt:lpstr>L_CP_LOSSESPD_ZIP5</vt:lpstr>
      <vt:lpstr>L_CP_LOSSESPD_ZIP6</vt:lpstr>
      <vt:lpstr>L_CP_LOSSESPD_ZIP7</vt:lpstr>
      <vt:lpstr>L_CP_LOSSESPD_ZIP8</vt:lpstr>
      <vt:lpstr>L_CP_LOSSESPD_ZIP9</vt:lpstr>
      <vt:lpstr>L_EDIT_CHECK_2</vt:lpstr>
      <vt:lpstr>L_EDIT_CHECK_3</vt:lpstr>
      <vt:lpstr>L_EDIT_CHECK_4</vt:lpstr>
      <vt:lpstr>L_EDIT_CHECK_5</vt:lpstr>
      <vt:lpstr>L_EDIT_CHECK_6</vt:lpstr>
      <vt:lpstr>L_EDIT_CHECK_7</vt:lpstr>
      <vt:lpstr>L_FFI_CLAIMSCLWOP_...</vt:lpstr>
      <vt:lpstr>L_FFI_CLAIMSCLWOP_RANGE</vt:lpstr>
      <vt:lpstr>L_FFI_CLAIMSCLWOP_Unknown</vt:lpstr>
      <vt:lpstr>L_FFI_CLAIMSCLWOP_ZIP1</vt:lpstr>
      <vt:lpstr>L_FFI_CLAIMSCLWOP_ZIP10</vt:lpstr>
      <vt:lpstr>L_FFI_CLAIMSCLWOP_ZIP2</vt:lpstr>
      <vt:lpstr>L_FFI_CLAIMSCLWOP_ZIP3</vt:lpstr>
      <vt:lpstr>L_FFI_CLAIMSCLWOP_ZIP4</vt:lpstr>
      <vt:lpstr>L_FFI_CLAIMSCLWOP_ZIP5</vt:lpstr>
      <vt:lpstr>L_FFI_CLAIMSCLWOP_ZIP6</vt:lpstr>
      <vt:lpstr>L_FFI_CLAIMSCLWOP_ZIP7</vt:lpstr>
      <vt:lpstr>L_FFI_CLAIMSCLWOP_ZIP8</vt:lpstr>
      <vt:lpstr>L_FFI_CLAIMSCLWOP_ZIP9</vt:lpstr>
      <vt:lpstr>L_FFI_CLAIMSCLWP_...</vt:lpstr>
      <vt:lpstr>L_FFI_CLAIMSCLWP_RANGE</vt:lpstr>
      <vt:lpstr>L_FFI_CLAIMSCLWP_Unknown</vt:lpstr>
      <vt:lpstr>L_FFI_CLAIMSCLWP_ZIP1</vt:lpstr>
      <vt:lpstr>L_FFI_CLAIMSCLWP_ZIP10</vt:lpstr>
      <vt:lpstr>L_FFI_CLAIMSCLWP_ZIP2</vt:lpstr>
      <vt:lpstr>L_FFI_CLAIMSCLWP_ZIP3</vt:lpstr>
      <vt:lpstr>L_FFI_CLAIMSCLWP_ZIP4</vt:lpstr>
      <vt:lpstr>L_FFI_CLAIMSCLWP_ZIP5</vt:lpstr>
      <vt:lpstr>L_FFI_CLAIMSCLWP_ZIP6</vt:lpstr>
      <vt:lpstr>L_FFI_CLAIMSCLWP_ZIP7</vt:lpstr>
      <vt:lpstr>L_FFI_CLAIMSCLWP_ZIP8</vt:lpstr>
      <vt:lpstr>L_FFI_CLAIMSCLWP_ZIP9</vt:lpstr>
      <vt:lpstr>L_FFI_CLAIMSREP_...</vt:lpstr>
      <vt:lpstr>L_FFI_CLAIMSREP_RANGE</vt:lpstr>
      <vt:lpstr>L_FFI_CLAIMSREP_Unknown</vt:lpstr>
      <vt:lpstr>L_FFI_CLAIMSREP_ZIP1</vt:lpstr>
      <vt:lpstr>L_FFI_CLAIMSREP_ZIP10</vt:lpstr>
      <vt:lpstr>L_FFI_CLAIMSREP_ZIP2</vt:lpstr>
      <vt:lpstr>L_FFI_CLAIMSREP_ZIP3</vt:lpstr>
      <vt:lpstr>L_FFI_CLAIMSREP_ZIP4</vt:lpstr>
      <vt:lpstr>L_FFI_CLAIMSREP_ZIP5</vt:lpstr>
      <vt:lpstr>L_FFI_CLAIMSREP_ZIP6</vt:lpstr>
      <vt:lpstr>L_FFI_CLAIMSREP_ZIP7</vt:lpstr>
      <vt:lpstr>L_FFI_CLAIMSREP_ZIP8</vt:lpstr>
      <vt:lpstr>L_FFI_CLAIMSREP_ZIP9</vt:lpstr>
      <vt:lpstr>L_FFI_LOSSESINC_...</vt:lpstr>
      <vt:lpstr>L_FFI_LOSSESINC_RANGE</vt:lpstr>
      <vt:lpstr>L_FFI_LOSSESINC_Unknown</vt:lpstr>
      <vt:lpstr>L_FFI_LOSSESINC_ZIP1</vt:lpstr>
      <vt:lpstr>L_FFI_LOSSESINC_ZIP10</vt:lpstr>
      <vt:lpstr>L_FFI_LOSSESINC_ZIP2</vt:lpstr>
      <vt:lpstr>L_FFI_LOSSESINC_ZIP3</vt:lpstr>
      <vt:lpstr>L_FFI_LOSSESINC_ZIP4</vt:lpstr>
      <vt:lpstr>L_FFI_LOSSESINC_ZIP5</vt:lpstr>
      <vt:lpstr>L_FFI_LOSSESINC_ZIP6</vt:lpstr>
      <vt:lpstr>L_FFI_LOSSESINC_ZIP7</vt:lpstr>
      <vt:lpstr>L_FFI_LOSSESINC_ZIP8</vt:lpstr>
      <vt:lpstr>L_FFI_LOSSESINC_ZIP9</vt:lpstr>
      <vt:lpstr>L_FFI_LOSSESPD_...</vt:lpstr>
      <vt:lpstr>L_FFI_LOSSESPD_RANGE</vt:lpstr>
      <vt:lpstr>L_FFI_LOSSESPD_Unknown</vt:lpstr>
      <vt:lpstr>L_FFI_LOSSESPD_ZIP1</vt:lpstr>
      <vt:lpstr>L_FFI_LOSSESPD_ZIP10</vt:lpstr>
      <vt:lpstr>L_FFI_LOSSESPD_ZIP2</vt:lpstr>
      <vt:lpstr>L_FFI_LOSSESPD_ZIP3</vt:lpstr>
      <vt:lpstr>L_FFI_LOSSESPD_ZIP4</vt:lpstr>
      <vt:lpstr>L_FFI_LOSSESPD_ZIP5</vt:lpstr>
      <vt:lpstr>L_FFI_LOSSESPD_ZIP6</vt:lpstr>
      <vt:lpstr>L_FFI_LOSSESPD_ZIP7</vt:lpstr>
      <vt:lpstr>L_FFI_LOSSESPD_ZIP8</vt:lpstr>
      <vt:lpstr>L_FFI_LOSSESPD_ZIP9</vt:lpstr>
      <vt:lpstr>L_PAPD_CLAIMSCLWOP_...</vt:lpstr>
      <vt:lpstr>L_PAPD_CLAIMSCLWOP_RANGE</vt:lpstr>
      <vt:lpstr>L_PAPD_CLAIMSCLWOP_Unknown</vt:lpstr>
      <vt:lpstr>L_PAPD_CLAIMSCLWOP_ZIP1</vt:lpstr>
      <vt:lpstr>L_PAPD_CLAIMSCLWOP_ZIP10</vt:lpstr>
      <vt:lpstr>L_PAPD_CLAIMSCLWOP_ZIP2</vt:lpstr>
      <vt:lpstr>L_PAPD_CLAIMSCLWOP_ZIP3</vt:lpstr>
      <vt:lpstr>L_PAPD_CLAIMSCLWOP_ZIP4</vt:lpstr>
      <vt:lpstr>L_PAPD_CLAIMSCLWOP_ZIP5</vt:lpstr>
      <vt:lpstr>L_PAPD_CLAIMSCLWOP_ZIP6</vt:lpstr>
      <vt:lpstr>L_PAPD_CLAIMSCLWOP_ZIP7</vt:lpstr>
      <vt:lpstr>L_PAPD_CLAIMSCLWOP_ZIP8</vt:lpstr>
      <vt:lpstr>L_PAPD_CLAIMSCLWOP_ZIP9</vt:lpstr>
      <vt:lpstr>L_PAPD_CLAIMSCLWP_...</vt:lpstr>
      <vt:lpstr>L_PAPD_CLAIMSCLWP_RANGE</vt:lpstr>
      <vt:lpstr>L_PAPD_CLAIMSCLWP_Unknown</vt:lpstr>
      <vt:lpstr>L_PAPD_CLAIMSCLWP_ZIP1</vt:lpstr>
      <vt:lpstr>L_PAPD_CLAIMSCLWP_ZIP10</vt:lpstr>
      <vt:lpstr>L_PAPD_CLAIMSCLWP_ZIP2</vt:lpstr>
      <vt:lpstr>L_PAPD_CLAIMSCLWP_ZIP3</vt:lpstr>
      <vt:lpstr>L_PAPD_CLAIMSCLWP_ZIP4</vt:lpstr>
      <vt:lpstr>L_PAPD_CLAIMSCLWP_ZIP5</vt:lpstr>
      <vt:lpstr>L_PAPD_CLAIMSCLWP_ZIP6</vt:lpstr>
      <vt:lpstr>L_PAPD_CLAIMSCLWP_ZIP7</vt:lpstr>
      <vt:lpstr>L_PAPD_CLAIMSCLWP_ZIP8</vt:lpstr>
      <vt:lpstr>L_PAPD_CLAIMSCLWP_ZIP9</vt:lpstr>
      <vt:lpstr>L_PAPD_CLAIMSREP_...</vt:lpstr>
      <vt:lpstr>L_PAPD_CLAIMSREP_RANGE</vt:lpstr>
      <vt:lpstr>L_PAPD_CLAIMSREP_Unknown</vt:lpstr>
      <vt:lpstr>L_PAPD_CLAIMSREP_ZIP1</vt:lpstr>
      <vt:lpstr>L_PAPD_CLAIMSREP_ZIP10</vt:lpstr>
      <vt:lpstr>L_PAPD_CLAIMSREP_ZIP2</vt:lpstr>
      <vt:lpstr>L_PAPD_CLAIMSREP_ZIP3</vt:lpstr>
      <vt:lpstr>L_PAPD_CLAIMSREP_ZIP4</vt:lpstr>
      <vt:lpstr>L_PAPD_CLAIMSREP_ZIP5</vt:lpstr>
      <vt:lpstr>L_PAPD_CLAIMSREP_ZIP6</vt:lpstr>
      <vt:lpstr>L_PAPD_CLAIMSREP_ZIP7</vt:lpstr>
      <vt:lpstr>L_PAPD_CLAIMSREP_ZIP8</vt:lpstr>
      <vt:lpstr>L_PAPD_CLAIMSREP_ZIP9</vt:lpstr>
      <vt:lpstr>L_PAPD_LOSSESINC_...</vt:lpstr>
      <vt:lpstr>L_PAPD_LOSSESINC_RANGE</vt:lpstr>
      <vt:lpstr>L_PAPD_LOSSESINC_Unknown</vt:lpstr>
      <vt:lpstr>L_PAPD_LOSSESINC_ZIP1</vt:lpstr>
      <vt:lpstr>L_PAPD_LOSSESINC_ZIP10</vt:lpstr>
      <vt:lpstr>L_PAPD_LOSSESINC_ZIP2</vt:lpstr>
      <vt:lpstr>L_PAPD_LOSSESINC_ZIP3</vt:lpstr>
      <vt:lpstr>L_PAPD_LOSSESINC_ZIP4</vt:lpstr>
      <vt:lpstr>L_PAPD_LOSSESINC_ZIP5</vt:lpstr>
      <vt:lpstr>L_PAPD_LOSSESINC_ZIP6</vt:lpstr>
      <vt:lpstr>L_PAPD_LOSSESINC_ZIP7</vt:lpstr>
      <vt:lpstr>L_PAPD_LOSSESINC_ZIP8</vt:lpstr>
      <vt:lpstr>L_PAPD_LOSSESINC_ZIP9</vt:lpstr>
      <vt:lpstr>L_PAPD_LOSSESPD_...</vt:lpstr>
      <vt:lpstr>L_PAPD_LOSSESPD_RANGE</vt:lpstr>
      <vt:lpstr>L_PAPD_LOSSESPD_Unknown</vt:lpstr>
      <vt:lpstr>L_PAPD_LOSSESPD_ZIP1</vt:lpstr>
      <vt:lpstr>L_PAPD_LOSSESPD_ZIP10</vt:lpstr>
      <vt:lpstr>L_PAPD_LOSSESPD_ZIP2</vt:lpstr>
      <vt:lpstr>L_PAPD_LOSSESPD_ZIP3</vt:lpstr>
      <vt:lpstr>L_PAPD_LOSSESPD_ZIP4</vt:lpstr>
      <vt:lpstr>L_PAPD_LOSSESPD_ZIP5</vt:lpstr>
      <vt:lpstr>L_PAPD_LOSSESPD_ZIP6</vt:lpstr>
      <vt:lpstr>L_PAPD_LOSSESPD_ZIP7</vt:lpstr>
      <vt:lpstr>L_PAPD_LOSSESPD_ZIP8</vt:lpstr>
      <vt:lpstr>L_PAPD_LOSSESPD_ZIP9</vt:lpstr>
      <vt:lpstr>L_PFI_CLAIMSCLWOP_...</vt:lpstr>
      <vt:lpstr>L_PFI_CLAIMSCLWOP_RANGE</vt:lpstr>
      <vt:lpstr>L_PFI_CLAIMSCLWOP_Unknown</vt:lpstr>
      <vt:lpstr>L_PFI_CLAIMSCLWOP_ZIP1</vt:lpstr>
      <vt:lpstr>L_PFI_CLAIMSCLWOP_ZIP10</vt:lpstr>
      <vt:lpstr>L_PFI_CLAIMSCLWOP_ZIP2</vt:lpstr>
      <vt:lpstr>L_PFI_CLAIMSCLWOP_ZIP3</vt:lpstr>
      <vt:lpstr>L_PFI_CLAIMSCLWOP_ZIP4</vt:lpstr>
      <vt:lpstr>L_PFI_CLAIMSCLWOP_ZIP5</vt:lpstr>
      <vt:lpstr>L_PFI_CLAIMSCLWOP_ZIP6</vt:lpstr>
      <vt:lpstr>L_PFI_CLAIMSCLWOP_ZIP7</vt:lpstr>
      <vt:lpstr>L_PFI_CLAIMSCLWOP_ZIP8</vt:lpstr>
      <vt:lpstr>L_PFI_CLAIMSCLWOP_ZIP9</vt:lpstr>
      <vt:lpstr>L_PFI_CLAIMSCLWP_...</vt:lpstr>
      <vt:lpstr>L_PFI_CLAIMSCLWP_RANGE</vt:lpstr>
      <vt:lpstr>L_PFI_CLAIMSCLWP_Unknown</vt:lpstr>
      <vt:lpstr>L_PFI_CLAIMSCLWP_ZIP1</vt:lpstr>
      <vt:lpstr>L_PFI_CLAIMSCLWP_ZIP10</vt:lpstr>
      <vt:lpstr>L_PFI_CLAIMSCLWP_ZIP2</vt:lpstr>
      <vt:lpstr>L_PFI_CLAIMSCLWP_ZIP3</vt:lpstr>
      <vt:lpstr>L_PFI_CLAIMSCLWP_ZIP4</vt:lpstr>
      <vt:lpstr>L_PFI_CLAIMSCLWP_ZIP5</vt:lpstr>
      <vt:lpstr>L_PFI_CLAIMSCLWP_ZIP6</vt:lpstr>
      <vt:lpstr>L_PFI_CLAIMSCLWP_ZIP7</vt:lpstr>
      <vt:lpstr>L_PFI_CLAIMSCLWP_ZIP8</vt:lpstr>
      <vt:lpstr>L_PFI_CLAIMSCLWP_ZIP9</vt:lpstr>
      <vt:lpstr>L_PFI_CLAIMSREP_...</vt:lpstr>
      <vt:lpstr>L_PFI_CLAIMSREP_RANGE</vt:lpstr>
      <vt:lpstr>L_PFI_CLAIMSREP_Unknown</vt:lpstr>
      <vt:lpstr>L_PFI_CLAIMSREP_ZIP1</vt:lpstr>
      <vt:lpstr>L_PFI_CLAIMSREP_ZIP10</vt:lpstr>
      <vt:lpstr>L_PFI_CLAIMSREP_ZIP2</vt:lpstr>
      <vt:lpstr>L_PFI_CLAIMSREP_ZIP3</vt:lpstr>
      <vt:lpstr>L_PFI_CLAIMSREP_ZIP4</vt:lpstr>
      <vt:lpstr>L_PFI_CLAIMSREP_ZIP5</vt:lpstr>
      <vt:lpstr>L_PFI_CLAIMSREP_ZIP6</vt:lpstr>
      <vt:lpstr>L_PFI_CLAIMSREP_ZIP7</vt:lpstr>
      <vt:lpstr>L_PFI_CLAIMSREP_ZIP8</vt:lpstr>
      <vt:lpstr>L_PFI_CLAIMSREP_ZIP9</vt:lpstr>
      <vt:lpstr>L_PFI_LOSSESINC_...</vt:lpstr>
      <vt:lpstr>L_PFI_LOSSESINC_RANGE</vt:lpstr>
      <vt:lpstr>L_PFI_LOSSESINC_Unknown</vt:lpstr>
      <vt:lpstr>L_PFI_LOSSESINC_ZIP1</vt:lpstr>
      <vt:lpstr>L_PFI_LOSSESINC_ZIP10</vt:lpstr>
      <vt:lpstr>L_PFI_LOSSESINC_ZIP2</vt:lpstr>
      <vt:lpstr>L_PFI_LOSSESINC_ZIP3</vt:lpstr>
      <vt:lpstr>L_PFI_LOSSESINC_ZIP4</vt:lpstr>
      <vt:lpstr>L_PFI_LOSSESINC_ZIP5</vt:lpstr>
      <vt:lpstr>L_PFI_LOSSESINC_ZIP6</vt:lpstr>
      <vt:lpstr>L_PFI_LOSSESINC_ZIP7</vt:lpstr>
      <vt:lpstr>L_PFI_LOSSESINC_ZIP8</vt:lpstr>
      <vt:lpstr>L_PFI_LOSSESINC_ZIP9</vt:lpstr>
      <vt:lpstr>L_PFI_LOSSESPD_...</vt:lpstr>
      <vt:lpstr>L_PFI_LOSSESPD_RANGE</vt:lpstr>
      <vt:lpstr>L_PFI_LOSSESPD_Unknown</vt:lpstr>
      <vt:lpstr>L_PFI_LOSSESPD_ZIP1</vt:lpstr>
      <vt:lpstr>L_PFI_LOSSESPD_ZIP10</vt:lpstr>
      <vt:lpstr>L_PFI_LOSSESPD_ZIP2</vt:lpstr>
      <vt:lpstr>L_PFI_LOSSESPD_ZIP3</vt:lpstr>
      <vt:lpstr>L_PFI_LOSSESPD_ZIP4</vt:lpstr>
      <vt:lpstr>L_PFI_LOSSESPD_ZIP5</vt:lpstr>
      <vt:lpstr>L_PFI_LOSSESPD_ZIP6</vt:lpstr>
      <vt:lpstr>L_PFI_LOSSESPD_ZIP7</vt:lpstr>
      <vt:lpstr>L_PFI_LOSSESPD_ZIP8</vt:lpstr>
      <vt:lpstr>L_PFI_LOSSESPD_ZIP9</vt:lpstr>
      <vt:lpstr>L_RPACV_CLAIMSCLWOP_...</vt:lpstr>
      <vt:lpstr>L_RPACV_CLAIMSCLWOP_RANGE</vt:lpstr>
      <vt:lpstr>L_RPACV_CLAIMSCLWOP_Unknown</vt:lpstr>
      <vt:lpstr>L_RPACV_CLAIMSCLWOP_ZIP1</vt:lpstr>
      <vt:lpstr>L_RPACV_CLAIMSCLWOP_ZIP10</vt:lpstr>
      <vt:lpstr>L_RPACV_CLAIMSCLWOP_ZIP2</vt:lpstr>
      <vt:lpstr>L_RPACV_CLAIMSCLWOP_ZIP3</vt:lpstr>
      <vt:lpstr>L_RPACV_CLAIMSCLWOP_ZIP4</vt:lpstr>
      <vt:lpstr>L_RPACV_CLAIMSCLWOP_ZIP5</vt:lpstr>
      <vt:lpstr>L_RPACV_CLAIMSCLWOP_ZIP6</vt:lpstr>
      <vt:lpstr>L_RPACV_CLAIMSCLWOP_ZIP7</vt:lpstr>
      <vt:lpstr>L_RPACV_CLAIMSCLWOP_ZIP8</vt:lpstr>
      <vt:lpstr>L_RPACV_CLAIMSCLWOP_ZIP9</vt:lpstr>
      <vt:lpstr>L_RPACV_CLAIMSCLWP_...</vt:lpstr>
      <vt:lpstr>L_RPACV_CLAIMSCLWP_RANGE</vt:lpstr>
      <vt:lpstr>L_RPACV_CLAIMSCLWP_Unknown</vt:lpstr>
      <vt:lpstr>L_RPACV_CLAIMSCLWP_ZIP1</vt:lpstr>
      <vt:lpstr>L_RPACV_CLAIMSCLWP_ZIP10</vt:lpstr>
      <vt:lpstr>L_RPACV_CLAIMSCLWP_ZIP2</vt:lpstr>
      <vt:lpstr>L_RPACV_CLAIMSCLWP_ZIP3</vt:lpstr>
      <vt:lpstr>L_RPACV_CLAIMSCLWP_ZIP4</vt:lpstr>
      <vt:lpstr>L_RPACV_CLAIMSCLWP_ZIP5</vt:lpstr>
      <vt:lpstr>L_RPACV_CLAIMSCLWP_ZIP6</vt:lpstr>
      <vt:lpstr>L_RPACV_CLAIMSCLWP_ZIP7</vt:lpstr>
      <vt:lpstr>L_RPACV_CLAIMSCLWP_ZIP8</vt:lpstr>
      <vt:lpstr>L_RPACV_CLAIMSCLWP_ZIP9</vt:lpstr>
      <vt:lpstr>L_RPACV_CLAIMSREP_...</vt:lpstr>
      <vt:lpstr>L_RPACV_CLAIMSREP_RANGE</vt:lpstr>
      <vt:lpstr>L_RPACV_CLAIMSREP_Unknown</vt:lpstr>
      <vt:lpstr>L_RPACV_CLAIMSREP_ZIP1</vt:lpstr>
      <vt:lpstr>L_RPACV_CLAIMSREP_ZIP10</vt:lpstr>
      <vt:lpstr>L_RPACV_CLAIMSREP_ZIP2</vt:lpstr>
      <vt:lpstr>L_RPACV_CLAIMSREP_ZIP3</vt:lpstr>
      <vt:lpstr>L_RPACV_CLAIMSREP_ZIP4</vt:lpstr>
      <vt:lpstr>L_RPACV_CLAIMSREP_ZIP5</vt:lpstr>
      <vt:lpstr>L_RPACV_CLAIMSREP_ZIP6</vt:lpstr>
      <vt:lpstr>L_RPACV_CLAIMSREP_ZIP7</vt:lpstr>
      <vt:lpstr>L_RPACV_CLAIMSREP_ZIP8</vt:lpstr>
      <vt:lpstr>L_RPACV_CLAIMSREP_ZIP9</vt:lpstr>
      <vt:lpstr>L_RPACV_DAYSCL_...</vt:lpstr>
      <vt:lpstr>L_RPACV_DAYSCL_RANGE</vt:lpstr>
      <vt:lpstr>L_RPACV_DAYSCL_Unknown</vt:lpstr>
      <vt:lpstr>L_RPACV_DAYSCL_ZIP1</vt:lpstr>
      <vt:lpstr>L_RPACV_DAYSCL_ZIP10</vt:lpstr>
      <vt:lpstr>L_RPACV_DAYSCL_ZIP2</vt:lpstr>
      <vt:lpstr>L_RPACV_DAYSCL_ZIP3</vt:lpstr>
      <vt:lpstr>L_RPACV_DAYSCL_ZIP4</vt:lpstr>
      <vt:lpstr>L_RPACV_DAYSCL_ZIP5</vt:lpstr>
      <vt:lpstr>L_RPACV_DAYSCL_ZIP6</vt:lpstr>
      <vt:lpstr>L_RPACV_DAYSCL_ZIP7</vt:lpstr>
      <vt:lpstr>L_RPACV_DAYSCL_ZIP8</vt:lpstr>
      <vt:lpstr>L_RPACV_DAYSCL_ZIP9</vt:lpstr>
      <vt:lpstr>L_RPACV_LOSSESINC_...</vt:lpstr>
      <vt:lpstr>L_RPACV_LOSSESINC_RANGE</vt:lpstr>
      <vt:lpstr>L_RPACV_LOSSESINC_Unknown</vt:lpstr>
      <vt:lpstr>L_RPACV_LOSSESINC_ZIP1</vt:lpstr>
      <vt:lpstr>L_RPACV_LOSSESINC_ZIP10</vt:lpstr>
      <vt:lpstr>L_RPACV_LOSSESINC_ZIP2</vt:lpstr>
      <vt:lpstr>L_RPACV_LOSSESINC_ZIP3</vt:lpstr>
      <vt:lpstr>L_RPACV_LOSSESINC_ZIP4</vt:lpstr>
      <vt:lpstr>L_RPACV_LOSSESINC_ZIP5</vt:lpstr>
      <vt:lpstr>L_RPACV_LOSSESINC_ZIP6</vt:lpstr>
      <vt:lpstr>L_RPACV_LOSSESINC_ZIP7</vt:lpstr>
      <vt:lpstr>L_RPACV_LOSSESINC_ZIP8</vt:lpstr>
      <vt:lpstr>L_RPACV_LOSSESINC_ZIP9</vt:lpstr>
      <vt:lpstr>L_RPACV_LOSSESPD_...</vt:lpstr>
      <vt:lpstr>L_RPACV_LOSSESPD_RANGE</vt:lpstr>
      <vt:lpstr>L_RPACV_LOSSESPD_Unknown</vt:lpstr>
      <vt:lpstr>L_RPACV_LOSSESPD_ZIP1</vt:lpstr>
      <vt:lpstr>L_RPACV_LOSSESPD_ZIP10</vt:lpstr>
      <vt:lpstr>L_RPACV_LOSSESPD_ZIP2</vt:lpstr>
      <vt:lpstr>L_RPACV_LOSSESPD_ZIP3</vt:lpstr>
      <vt:lpstr>L_RPACV_LOSSESPD_ZIP4</vt:lpstr>
      <vt:lpstr>L_RPACV_LOSSESPD_ZIP5</vt:lpstr>
      <vt:lpstr>L_RPACV_LOSSESPD_ZIP6</vt:lpstr>
      <vt:lpstr>L_RPACV_LOSSESPD_ZIP7</vt:lpstr>
      <vt:lpstr>L_RPACV_LOSSESPD_ZIP8</vt:lpstr>
      <vt:lpstr>L_RPACV_LOSSESPD_ZIP9</vt:lpstr>
      <vt:lpstr>L_RPRCV_CLAIMSCLWOP_...</vt:lpstr>
      <vt:lpstr>L_RPRCV_CLAIMSCLWOP_RANGE</vt:lpstr>
      <vt:lpstr>L_RPRCV_CLAIMSCLWOP_Unknown</vt:lpstr>
      <vt:lpstr>L_RPRCV_CLAIMSCLWOP_ZIP1</vt:lpstr>
      <vt:lpstr>L_RPRCV_CLAIMSCLWOP_ZIP10</vt:lpstr>
      <vt:lpstr>L_RPRCV_CLAIMSCLWOP_ZIP2</vt:lpstr>
      <vt:lpstr>L_RPRCV_CLAIMSCLWOP_ZIP3</vt:lpstr>
      <vt:lpstr>L_RPRCV_CLAIMSCLWOP_ZIP4</vt:lpstr>
      <vt:lpstr>L_RPRCV_CLAIMSCLWOP_ZIP5</vt:lpstr>
      <vt:lpstr>L_RPRCV_CLAIMSCLWOP_ZIP6</vt:lpstr>
      <vt:lpstr>L_RPRCV_CLAIMSCLWOP_ZIP7</vt:lpstr>
      <vt:lpstr>L_RPRCV_CLAIMSCLWOP_ZIP8</vt:lpstr>
      <vt:lpstr>L_RPRCV_CLAIMSCLWOP_ZIP9</vt:lpstr>
      <vt:lpstr>L_RPRCV_CLAIMSCLWP_...</vt:lpstr>
      <vt:lpstr>L_RPRCV_CLAIMSCLWP_RANGE</vt:lpstr>
      <vt:lpstr>L_RPRCV_CLAIMSCLWP_Unknown</vt:lpstr>
      <vt:lpstr>L_RPRCV_CLAIMSCLWP_ZIP1</vt:lpstr>
      <vt:lpstr>L_RPRCV_CLAIMSCLWP_ZIP10</vt:lpstr>
      <vt:lpstr>L_RPRCV_CLAIMSCLWP_ZIP2</vt:lpstr>
      <vt:lpstr>L_RPRCV_CLAIMSCLWP_ZIP3</vt:lpstr>
      <vt:lpstr>L_RPRCV_CLAIMSCLWP_ZIP4</vt:lpstr>
      <vt:lpstr>L_RPRCV_CLAIMSCLWP_ZIP5</vt:lpstr>
      <vt:lpstr>L_RPRCV_CLAIMSCLWP_ZIP6</vt:lpstr>
      <vt:lpstr>L_RPRCV_CLAIMSCLWP_ZIP7</vt:lpstr>
      <vt:lpstr>L_RPRCV_CLAIMSCLWP_ZIP8</vt:lpstr>
      <vt:lpstr>L_RPRCV_CLAIMSCLWP_ZIP9</vt:lpstr>
      <vt:lpstr>L_RPRCV_CLAIMSREP_...</vt:lpstr>
      <vt:lpstr>L_RPRCV_CLAIMSREP_RANGE</vt:lpstr>
      <vt:lpstr>L_RPRCV_CLAIMSREP_Unknown</vt:lpstr>
      <vt:lpstr>L_RPRCV_CLAIMSREP_ZIP1</vt:lpstr>
      <vt:lpstr>L_RPRCV_CLAIMSREP_ZIP10</vt:lpstr>
      <vt:lpstr>L_RPRCV_CLAIMSREP_ZIP2</vt:lpstr>
      <vt:lpstr>L_RPRCV_CLAIMSREP_ZIP3</vt:lpstr>
      <vt:lpstr>L_RPRCV_CLAIMSREP_ZIP4</vt:lpstr>
      <vt:lpstr>L_RPRCV_CLAIMSREP_ZIP5</vt:lpstr>
      <vt:lpstr>L_RPRCV_CLAIMSREP_ZIP6</vt:lpstr>
      <vt:lpstr>L_RPRCV_CLAIMSREP_ZIP7</vt:lpstr>
      <vt:lpstr>L_RPRCV_CLAIMSREP_ZIP8</vt:lpstr>
      <vt:lpstr>L_RPRCV_CLAIMSREP_ZIP9</vt:lpstr>
      <vt:lpstr>L_RPRCV_DAYSCL_...</vt:lpstr>
      <vt:lpstr>L_RPRCV_DAYSCL_RANGE</vt:lpstr>
      <vt:lpstr>L_RPRCV_DAYSCL_Unknown</vt:lpstr>
      <vt:lpstr>L_RPRCV_DAYSCL_ZIP1</vt:lpstr>
      <vt:lpstr>L_RPRCV_DAYSCL_ZIP10</vt:lpstr>
      <vt:lpstr>L_RPRCV_DAYSCL_ZIP2</vt:lpstr>
      <vt:lpstr>L_RPRCV_DAYSCL_ZIP3</vt:lpstr>
      <vt:lpstr>L_RPRCV_DAYSCL_ZIP4</vt:lpstr>
      <vt:lpstr>L_RPRCV_DAYSCL_ZIP5</vt:lpstr>
      <vt:lpstr>L_RPRCV_DAYSCL_ZIP6</vt:lpstr>
      <vt:lpstr>L_RPRCV_DAYSCL_ZIP7</vt:lpstr>
      <vt:lpstr>L_RPRCV_DAYSCL_ZIP8</vt:lpstr>
      <vt:lpstr>L_RPRCV_DAYSCL_ZIP9</vt:lpstr>
      <vt:lpstr>L_RPRCV_LOSSESINC_...</vt:lpstr>
      <vt:lpstr>L_RPRCV_LOSSESINC_RANGE</vt:lpstr>
      <vt:lpstr>L_RPRCV_LOSSESINC_Unknown</vt:lpstr>
      <vt:lpstr>L_RPRCV_LOSSESINC_ZIP1</vt:lpstr>
      <vt:lpstr>L_RPRCV_LOSSESINC_ZIP10</vt:lpstr>
      <vt:lpstr>L_RPRCV_LOSSESINC_ZIP2</vt:lpstr>
      <vt:lpstr>L_RPRCV_LOSSESINC_ZIP3</vt:lpstr>
      <vt:lpstr>L_RPRCV_LOSSESINC_ZIP4</vt:lpstr>
      <vt:lpstr>L_RPRCV_LOSSESINC_ZIP5</vt:lpstr>
      <vt:lpstr>L_RPRCV_LOSSESINC_ZIP6</vt:lpstr>
      <vt:lpstr>L_RPRCV_LOSSESINC_ZIP7</vt:lpstr>
      <vt:lpstr>L_RPRCV_LOSSESINC_ZIP8</vt:lpstr>
      <vt:lpstr>L_RPRCV_LOSSESINC_ZIP9</vt:lpstr>
      <vt:lpstr>L_RPRCV_LOSSESPD_...</vt:lpstr>
      <vt:lpstr>L_RPRCV_LOSSESPD_RANGE</vt:lpstr>
      <vt:lpstr>L_RPRCV_LOSSESPD_Unknown</vt:lpstr>
      <vt:lpstr>L_RPRCV_LOSSESPD_ZIP1</vt:lpstr>
      <vt:lpstr>L_RPRCV_LOSSESPD_ZIP10</vt:lpstr>
      <vt:lpstr>L_RPRCV_LOSSESPD_ZIP2</vt:lpstr>
      <vt:lpstr>L_RPRCV_LOSSESPD_ZIP3</vt:lpstr>
      <vt:lpstr>L_RPRCV_LOSSESPD_ZIP4</vt:lpstr>
      <vt:lpstr>L_RPRCV_LOSSESPD_ZIP5</vt:lpstr>
      <vt:lpstr>L_RPRCV_LOSSESPD_ZIP6</vt:lpstr>
      <vt:lpstr>L_RPRCV_LOSSESPD_ZIP7</vt:lpstr>
      <vt:lpstr>L_RPRCV_LOSSESPD_ZIP8</vt:lpstr>
      <vt:lpstr>L_RPRCV_LOSSESPD_ZIP9</vt:lpstr>
      <vt:lpstr>L0_EDIT_CHECK3</vt:lpstr>
      <vt:lpstr>L0_EDIT_CHECK4</vt:lpstr>
      <vt:lpstr>L0_EDIT_CHECK5</vt:lpstr>
      <vt:lpstr>L0_EDIT_CHECK6</vt:lpstr>
      <vt:lpstr>L0_EDIT_CHECK7</vt:lpstr>
      <vt:lpstr>L1_EDIT_CHECK3</vt:lpstr>
      <vt:lpstr>L1_EDIT_CHECK4</vt:lpstr>
      <vt:lpstr>L1_EDIT_CHECK5</vt:lpstr>
      <vt:lpstr>L1_EDIT_CHECK6</vt:lpstr>
      <vt:lpstr>L1_EDIT_CHECK7</vt:lpstr>
      <vt:lpstr>L2_EDIT_CHECK3</vt:lpstr>
      <vt:lpstr>L2_EDIT_CHECK5</vt:lpstr>
      <vt:lpstr>L2_EDIT_CHECK7</vt:lpstr>
      <vt:lpstr>L3_EDIT_CHECK3</vt:lpstr>
      <vt:lpstr>L3_EDIT_CHECK5</vt:lpstr>
      <vt:lpstr>L3_EDIT_CHECK7</vt:lpstr>
      <vt:lpstr>L4_EDIT_CHECK3</vt:lpstr>
      <vt:lpstr>L4_EDIT_CHECK5</vt:lpstr>
      <vt:lpstr>L4_EDIT_CHECK7</vt:lpstr>
      <vt:lpstr>L5_EDIT_CHECK3</vt:lpstr>
      <vt:lpstr>L5_EDIT_CHECK5</vt:lpstr>
      <vt:lpstr>L5_EDIT_CHECK7</vt:lpstr>
      <vt:lpstr>L6_EDIT_CHECK3</vt:lpstr>
      <vt:lpstr>L6_EDIT_CHECK5</vt:lpstr>
      <vt:lpstr>L6_EDIT_CHECK7</vt:lpstr>
      <vt:lpstr>L7_EDIT_CHECK3</vt:lpstr>
      <vt:lpstr>L7_EDIT_CHECK5</vt:lpstr>
      <vt:lpstr>L7_EDIT_CHECK7</vt:lpstr>
      <vt:lpstr>L8_EDIT_CHECK3</vt:lpstr>
      <vt:lpstr>L8_EDIT_CHECK5</vt:lpstr>
      <vt:lpstr>L8_EDIT_CHECK7</vt:lpstr>
      <vt:lpstr>LOSSESINC</vt:lpstr>
      <vt:lpstr>LOSSESPD</vt:lpstr>
      <vt:lpstr>PAPD</vt:lpstr>
      <vt:lpstr>PFI</vt:lpstr>
      <vt:lpstr>REP_CLAIMS</vt:lpstr>
      <vt:lpstr>REPORTING_DATE</vt:lpstr>
      <vt:lpstr>REPORTING_DATE2</vt:lpstr>
      <vt:lpstr>RPACV</vt:lpstr>
      <vt:lpstr>RPRCV</vt:lpstr>
      <vt:lpstr>S_AOLI_CLAIMSCLWOP_...</vt:lpstr>
      <vt:lpstr>S_AOLI_CLAIMSCLWOP_RANGE</vt:lpstr>
      <vt:lpstr>S_AOLI_CLAIMSCLWOP_Unknown</vt:lpstr>
      <vt:lpstr>S_AOLI_CLAIMSCLWOP_ZIP1</vt:lpstr>
      <vt:lpstr>S_AOLI_CLAIMSCLWOP_ZIP10</vt:lpstr>
      <vt:lpstr>S_AOLI_CLAIMSCLWOP_ZIP2</vt:lpstr>
      <vt:lpstr>S_AOLI_CLAIMSCLWOP_ZIP3</vt:lpstr>
      <vt:lpstr>S_AOLI_CLAIMSCLWOP_ZIP4</vt:lpstr>
      <vt:lpstr>S_AOLI_CLAIMSCLWOP_ZIP5</vt:lpstr>
      <vt:lpstr>S_AOLI_CLAIMSCLWOP_ZIP6</vt:lpstr>
      <vt:lpstr>S_AOLI_CLAIMSCLWOP_ZIP7</vt:lpstr>
      <vt:lpstr>S_AOLI_CLAIMSCLWOP_ZIP8</vt:lpstr>
      <vt:lpstr>S_AOLI_CLAIMSCLWOP_ZIP9</vt:lpstr>
      <vt:lpstr>S_AOLI_CLAIMSCLWP_...</vt:lpstr>
      <vt:lpstr>S_AOLI_CLAIMSCLWP_RANGE</vt:lpstr>
      <vt:lpstr>S_AOLI_CLAIMSCLWP_Unknown</vt:lpstr>
      <vt:lpstr>S_AOLI_CLAIMSCLWP_ZIP1</vt:lpstr>
      <vt:lpstr>S_AOLI_CLAIMSCLWP_ZIP10</vt:lpstr>
      <vt:lpstr>S_AOLI_CLAIMSCLWP_ZIP2</vt:lpstr>
      <vt:lpstr>S_AOLI_CLAIMSCLWP_ZIP3</vt:lpstr>
      <vt:lpstr>S_AOLI_CLAIMSCLWP_ZIP4</vt:lpstr>
      <vt:lpstr>S_AOLI_CLAIMSCLWP_ZIP5</vt:lpstr>
      <vt:lpstr>S_AOLI_CLAIMSCLWP_ZIP6</vt:lpstr>
      <vt:lpstr>S_AOLI_CLAIMSCLWP_ZIP7</vt:lpstr>
      <vt:lpstr>S_AOLI_CLAIMSCLWP_ZIP8</vt:lpstr>
      <vt:lpstr>S_AOLI_CLAIMSCLWP_ZIP9</vt:lpstr>
      <vt:lpstr>S_AOLI_CLAIMSREP_...</vt:lpstr>
      <vt:lpstr>S_AOLI_CLAIMSREP_RANGE</vt:lpstr>
      <vt:lpstr>S_AOLI_CLAIMSREP_Unknown</vt:lpstr>
      <vt:lpstr>S_AOLI_CLAIMSREP_ZIP1</vt:lpstr>
      <vt:lpstr>S_AOLI_CLAIMSREP_ZIP10</vt:lpstr>
      <vt:lpstr>S_AOLI_CLAIMSREP_ZIP2</vt:lpstr>
      <vt:lpstr>S_AOLI_CLAIMSREP_ZIP3</vt:lpstr>
      <vt:lpstr>S_AOLI_CLAIMSREP_ZIP4</vt:lpstr>
      <vt:lpstr>S_AOLI_CLAIMSREP_ZIP5</vt:lpstr>
      <vt:lpstr>S_AOLI_CLAIMSREP_ZIP6</vt:lpstr>
      <vt:lpstr>S_AOLI_CLAIMSREP_ZIP7</vt:lpstr>
      <vt:lpstr>S_AOLI_CLAIMSREP_ZIP8</vt:lpstr>
      <vt:lpstr>S_AOLI_CLAIMSREP_ZIP9</vt:lpstr>
      <vt:lpstr>S_AOLI_LOSSESINC_...</vt:lpstr>
      <vt:lpstr>S_AOLI_LOSSESINC_RANGE</vt:lpstr>
      <vt:lpstr>S_AOLI_LOSSESINC_Unknown</vt:lpstr>
      <vt:lpstr>S_AOLI_LOSSESINC_ZIP1</vt:lpstr>
      <vt:lpstr>S_AOLI_LOSSESINC_ZIP10</vt:lpstr>
      <vt:lpstr>S_AOLI_LOSSESINC_ZIP2</vt:lpstr>
      <vt:lpstr>S_AOLI_LOSSESINC_ZIP3</vt:lpstr>
      <vt:lpstr>S_AOLI_LOSSESINC_ZIP4</vt:lpstr>
      <vt:lpstr>S_AOLI_LOSSESINC_ZIP5</vt:lpstr>
      <vt:lpstr>S_AOLI_LOSSESINC_ZIP6</vt:lpstr>
      <vt:lpstr>S_AOLI_LOSSESINC_ZIP7</vt:lpstr>
      <vt:lpstr>S_AOLI_LOSSESINC_ZIP8</vt:lpstr>
      <vt:lpstr>S_AOLI_LOSSESINC_ZIP9</vt:lpstr>
      <vt:lpstr>S_AOLI_LOSSESPD_...</vt:lpstr>
      <vt:lpstr>S_AOLI_LOSSESPD_RANGE</vt:lpstr>
      <vt:lpstr>S_AOLI_LOSSESPD_Unknown</vt:lpstr>
      <vt:lpstr>S_AOLI_LOSSESPD_ZIP1</vt:lpstr>
      <vt:lpstr>S_AOLI_LOSSESPD_ZIP10</vt:lpstr>
      <vt:lpstr>S_AOLI_LOSSESPD_ZIP2</vt:lpstr>
      <vt:lpstr>S_AOLI_LOSSESPD_ZIP3</vt:lpstr>
      <vt:lpstr>S_AOLI_LOSSESPD_ZIP4</vt:lpstr>
      <vt:lpstr>S_AOLI_LOSSESPD_ZIP5</vt:lpstr>
      <vt:lpstr>S_AOLI_LOSSESPD_ZIP6</vt:lpstr>
      <vt:lpstr>S_AOLI_LOSSESPD_ZIP7</vt:lpstr>
      <vt:lpstr>S_AOLI_LOSSESPD_ZIP8</vt:lpstr>
      <vt:lpstr>S_AOLI_LOSSESPD_ZIP9</vt:lpstr>
      <vt:lpstr>S_BI_CLAIMSCLWOP_...</vt:lpstr>
      <vt:lpstr>S_BI_CLAIMSCLWOP_RANGE</vt:lpstr>
      <vt:lpstr>S_BI_CLAIMSCLWOP_Unknown</vt:lpstr>
      <vt:lpstr>S_BI_CLAIMSCLWOP_ZIP1</vt:lpstr>
      <vt:lpstr>S_BI_CLAIMSCLWOP_ZIP10</vt:lpstr>
      <vt:lpstr>S_BI_CLAIMSCLWOP_ZIP2</vt:lpstr>
      <vt:lpstr>S_BI_CLAIMSCLWOP_ZIP3</vt:lpstr>
      <vt:lpstr>S_BI_CLAIMSCLWOP_ZIP4</vt:lpstr>
      <vt:lpstr>S_BI_CLAIMSCLWOP_ZIP5</vt:lpstr>
      <vt:lpstr>S_BI_CLAIMSCLWOP_ZIP6</vt:lpstr>
      <vt:lpstr>S_BI_CLAIMSCLWOP_ZIP7</vt:lpstr>
      <vt:lpstr>S_BI_CLAIMSCLWOP_ZIP8</vt:lpstr>
      <vt:lpstr>S_BI_CLAIMSCLWOP_ZIP9</vt:lpstr>
      <vt:lpstr>S_BI_CLAIMSCLWP_...</vt:lpstr>
      <vt:lpstr>S_BI_CLAIMSCLWP_RANGE</vt:lpstr>
      <vt:lpstr>S_BI_CLAIMSCLWP_Unknown</vt:lpstr>
      <vt:lpstr>S_BI_CLAIMSCLWP_ZIP1</vt:lpstr>
      <vt:lpstr>S_BI_CLAIMSCLWP_ZIP10</vt:lpstr>
      <vt:lpstr>S_BI_CLAIMSCLWP_ZIP2</vt:lpstr>
      <vt:lpstr>S_BI_CLAIMSCLWP_ZIP3</vt:lpstr>
      <vt:lpstr>S_BI_CLAIMSCLWP_ZIP4</vt:lpstr>
      <vt:lpstr>S_BI_CLAIMSCLWP_ZIP5</vt:lpstr>
      <vt:lpstr>S_BI_CLAIMSCLWP_ZIP6</vt:lpstr>
      <vt:lpstr>S_BI_CLAIMSCLWP_ZIP7</vt:lpstr>
      <vt:lpstr>S_BI_CLAIMSCLWP_ZIP8</vt:lpstr>
      <vt:lpstr>S_BI_CLAIMSCLWP_ZIP9</vt:lpstr>
      <vt:lpstr>S_BI_CLAIMSREP_...</vt:lpstr>
      <vt:lpstr>S_BI_CLAIMSREP_RANGE</vt:lpstr>
      <vt:lpstr>S_BI_CLAIMSREP_Unknown</vt:lpstr>
      <vt:lpstr>S_BI_CLAIMSREP_ZIP1</vt:lpstr>
      <vt:lpstr>S_BI_CLAIMSREP_ZIP10</vt:lpstr>
      <vt:lpstr>S_BI_CLAIMSREP_ZIP2</vt:lpstr>
      <vt:lpstr>S_BI_CLAIMSREP_ZIP3</vt:lpstr>
      <vt:lpstr>S_BI_CLAIMSREP_ZIP4</vt:lpstr>
      <vt:lpstr>S_BI_CLAIMSREP_ZIP5</vt:lpstr>
      <vt:lpstr>S_BI_CLAIMSREP_ZIP6</vt:lpstr>
      <vt:lpstr>S_BI_CLAIMSREP_ZIP7</vt:lpstr>
      <vt:lpstr>S_BI_CLAIMSREP_ZIP8</vt:lpstr>
      <vt:lpstr>S_BI_CLAIMSREP_ZIP9</vt:lpstr>
      <vt:lpstr>S_BI_LOSSESINC_...</vt:lpstr>
      <vt:lpstr>S_BI_LOSSESINC_RANGE</vt:lpstr>
      <vt:lpstr>S_BI_LOSSESINC_Unknown</vt:lpstr>
      <vt:lpstr>S_BI_LOSSESINC_ZIP1</vt:lpstr>
      <vt:lpstr>S_BI_LOSSESINC_ZIP10</vt:lpstr>
      <vt:lpstr>S_BI_LOSSESINC_ZIP2</vt:lpstr>
      <vt:lpstr>S_BI_LOSSESINC_ZIP3</vt:lpstr>
      <vt:lpstr>S_BI_LOSSESINC_ZIP4</vt:lpstr>
      <vt:lpstr>S_BI_LOSSESINC_ZIP5</vt:lpstr>
      <vt:lpstr>S_BI_LOSSESINC_ZIP6</vt:lpstr>
      <vt:lpstr>S_BI_LOSSESINC_ZIP7</vt:lpstr>
      <vt:lpstr>S_BI_LOSSESINC_ZIP8</vt:lpstr>
      <vt:lpstr>S_BI_LOSSESINC_ZIP9</vt:lpstr>
      <vt:lpstr>S_BI_LOSSESPD_...</vt:lpstr>
      <vt:lpstr>S_BI_LOSSESPD_RANGE</vt:lpstr>
      <vt:lpstr>S_BI_LOSSESPD_Unknown</vt:lpstr>
      <vt:lpstr>S_BI_LOSSESPD_ZIP1</vt:lpstr>
      <vt:lpstr>S_BI_LOSSESPD_ZIP10</vt:lpstr>
      <vt:lpstr>S_BI_LOSSESPD_ZIP2</vt:lpstr>
      <vt:lpstr>S_BI_LOSSESPD_ZIP3</vt:lpstr>
      <vt:lpstr>S_BI_LOSSESPD_ZIP4</vt:lpstr>
      <vt:lpstr>S_BI_LOSSESPD_ZIP5</vt:lpstr>
      <vt:lpstr>S_BI_LOSSESPD_ZIP6</vt:lpstr>
      <vt:lpstr>S_BI_LOSSESPD_ZIP7</vt:lpstr>
      <vt:lpstr>S_BI_LOSSESPD_ZIP8</vt:lpstr>
      <vt:lpstr>S_BI_LOSSESPD_ZIP9</vt:lpstr>
      <vt:lpstr>S_CAPD_CLAIMSCLWOP_...</vt:lpstr>
      <vt:lpstr>S_CAPD_CLAIMSCLWOP_RANGE</vt:lpstr>
      <vt:lpstr>S_CAPD_CLAIMSCLWOP_Unknown</vt:lpstr>
      <vt:lpstr>S_CAPD_CLAIMSCLWOP_ZIP1</vt:lpstr>
      <vt:lpstr>S_CAPD_CLAIMSCLWOP_ZIP10</vt:lpstr>
      <vt:lpstr>S_CAPD_CLAIMSCLWOP_ZIP2</vt:lpstr>
      <vt:lpstr>S_CAPD_CLAIMSCLWOP_ZIP3</vt:lpstr>
      <vt:lpstr>S_CAPD_CLAIMSCLWOP_ZIP4</vt:lpstr>
      <vt:lpstr>S_CAPD_CLAIMSCLWOP_ZIP5</vt:lpstr>
      <vt:lpstr>S_CAPD_CLAIMSCLWOP_ZIP6</vt:lpstr>
      <vt:lpstr>S_CAPD_CLAIMSCLWOP_ZIP7</vt:lpstr>
      <vt:lpstr>S_CAPD_CLAIMSCLWOP_ZIP8</vt:lpstr>
      <vt:lpstr>S_CAPD_CLAIMSCLWOP_ZIP9</vt:lpstr>
      <vt:lpstr>S_CAPD_CLAIMSCLWP_...</vt:lpstr>
      <vt:lpstr>S_CAPD_CLAIMSCLWP_RANGE</vt:lpstr>
      <vt:lpstr>S_CAPD_CLAIMSCLWP_Unknown</vt:lpstr>
      <vt:lpstr>S_CAPD_CLAIMSCLWP_ZIP1</vt:lpstr>
      <vt:lpstr>S_CAPD_CLAIMSCLWP_ZIP10</vt:lpstr>
      <vt:lpstr>S_CAPD_CLAIMSCLWP_ZIP2</vt:lpstr>
      <vt:lpstr>S_CAPD_CLAIMSCLWP_ZIP3</vt:lpstr>
      <vt:lpstr>S_CAPD_CLAIMSCLWP_ZIP4</vt:lpstr>
      <vt:lpstr>S_CAPD_CLAIMSCLWP_ZIP5</vt:lpstr>
      <vt:lpstr>S_CAPD_CLAIMSCLWP_ZIP6</vt:lpstr>
      <vt:lpstr>S_CAPD_CLAIMSCLWP_ZIP7</vt:lpstr>
      <vt:lpstr>S_CAPD_CLAIMSCLWP_ZIP8</vt:lpstr>
      <vt:lpstr>S_CAPD_CLAIMSCLWP_ZIP9</vt:lpstr>
      <vt:lpstr>S_CAPD_CLAIMSREP_...</vt:lpstr>
      <vt:lpstr>S_CAPD_CLAIMSREP_RANGE</vt:lpstr>
      <vt:lpstr>S_CAPD_CLAIMSREP_Unknown</vt:lpstr>
      <vt:lpstr>S_CAPD_CLAIMSREP_ZIP1</vt:lpstr>
      <vt:lpstr>S_CAPD_CLAIMSREP_ZIP10</vt:lpstr>
      <vt:lpstr>S_CAPD_CLAIMSREP_ZIP2</vt:lpstr>
      <vt:lpstr>S_CAPD_CLAIMSREP_ZIP3</vt:lpstr>
      <vt:lpstr>S_CAPD_CLAIMSREP_ZIP4</vt:lpstr>
      <vt:lpstr>S_CAPD_CLAIMSREP_ZIP5</vt:lpstr>
      <vt:lpstr>S_CAPD_CLAIMSREP_ZIP6</vt:lpstr>
      <vt:lpstr>S_CAPD_CLAIMSREP_ZIP7</vt:lpstr>
      <vt:lpstr>S_CAPD_CLAIMSREP_ZIP8</vt:lpstr>
      <vt:lpstr>S_CAPD_CLAIMSREP_ZIP9</vt:lpstr>
      <vt:lpstr>S_CAPD_LOSSESINC_...</vt:lpstr>
      <vt:lpstr>S_CAPD_LOSSESINC_RANGE</vt:lpstr>
      <vt:lpstr>S_CAPD_LOSSESINC_Unknown</vt:lpstr>
      <vt:lpstr>S_CAPD_LOSSESINC_ZIP1</vt:lpstr>
      <vt:lpstr>S_CAPD_LOSSESINC_ZIP10</vt:lpstr>
      <vt:lpstr>S_CAPD_LOSSESINC_ZIP2</vt:lpstr>
      <vt:lpstr>S_CAPD_LOSSESINC_ZIP3</vt:lpstr>
      <vt:lpstr>S_CAPD_LOSSESINC_ZIP4</vt:lpstr>
      <vt:lpstr>S_CAPD_LOSSESINC_ZIP5</vt:lpstr>
      <vt:lpstr>S_CAPD_LOSSESINC_ZIP6</vt:lpstr>
      <vt:lpstr>S_CAPD_LOSSESINC_ZIP7</vt:lpstr>
      <vt:lpstr>S_CAPD_LOSSESINC_ZIP8</vt:lpstr>
      <vt:lpstr>S_CAPD_LOSSESINC_ZIP9</vt:lpstr>
      <vt:lpstr>S_CAPD_LOSSESPD_...</vt:lpstr>
      <vt:lpstr>S_CAPD_LOSSESPD_RANGE</vt:lpstr>
      <vt:lpstr>S_CAPD_LOSSESPD_Unknown</vt:lpstr>
      <vt:lpstr>S_CAPD_LOSSESPD_ZIP1</vt:lpstr>
      <vt:lpstr>S_CAPD_LOSSESPD_ZIP10</vt:lpstr>
      <vt:lpstr>S_CAPD_LOSSESPD_ZIP2</vt:lpstr>
      <vt:lpstr>S_CAPD_LOSSESPD_ZIP3</vt:lpstr>
      <vt:lpstr>S_CAPD_LOSSESPD_ZIP4</vt:lpstr>
      <vt:lpstr>S_CAPD_LOSSESPD_ZIP5</vt:lpstr>
      <vt:lpstr>S_CAPD_LOSSESPD_ZIP6</vt:lpstr>
      <vt:lpstr>S_CAPD_LOSSESPD_ZIP7</vt:lpstr>
      <vt:lpstr>S_CAPD_LOSSESPD_ZIP8</vt:lpstr>
      <vt:lpstr>S_CAPD_LOSSESPD_ZIP9</vt:lpstr>
      <vt:lpstr>S_CP_CLAIMSCLWOP_...</vt:lpstr>
      <vt:lpstr>S_CP_CLAIMSCLWOP_RANGE</vt:lpstr>
      <vt:lpstr>S_CP_CLAIMSCLWOP_Unknown</vt:lpstr>
      <vt:lpstr>S_CP_CLAIMSCLWOP_ZIP1</vt:lpstr>
      <vt:lpstr>S_CP_CLAIMSCLWOP_ZIP10</vt:lpstr>
      <vt:lpstr>S_CP_CLAIMSCLWOP_ZIP2</vt:lpstr>
      <vt:lpstr>S_CP_CLAIMSCLWOP_ZIP3</vt:lpstr>
      <vt:lpstr>S_CP_CLAIMSCLWOP_ZIP4</vt:lpstr>
      <vt:lpstr>S_CP_CLAIMSCLWOP_ZIP5</vt:lpstr>
      <vt:lpstr>S_CP_CLAIMSCLWOP_ZIP6</vt:lpstr>
      <vt:lpstr>S_CP_CLAIMSCLWOP_ZIP7</vt:lpstr>
      <vt:lpstr>S_CP_CLAIMSCLWOP_ZIP8</vt:lpstr>
      <vt:lpstr>S_CP_CLAIMSCLWOP_ZIP9</vt:lpstr>
      <vt:lpstr>S_CP_CLAIMSCLWP_...</vt:lpstr>
      <vt:lpstr>S_CP_CLAIMSCLWP_RANGE</vt:lpstr>
      <vt:lpstr>S_CP_CLAIMSCLWP_Unknown</vt:lpstr>
      <vt:lpstr>S_CP_CLAIMSCLWP_ZIP1</vt:lpstr>
      <vt:lpstr>S_CP_CLAIMSCLWP_ZIP10</vt:lpstr>
      <vt:lpstr>S_CP_CLAIMSCLWP_ZIP2</vt:lpstr>
      <vt:lpstr>S_CP_CLAIMSCLWP_ZIP3</vt:lpstr>
      <vt:lpstr>S_CP_CLAIMSCLWP_ZIP4</vt:lpstr>
      <vt:lpstr>S_CP_CLAIMSCLWP_ZIP5</vt:lpstr>
      <vt:lpstr>S_CP_CLAIMSCLWP_ZIP6</vt:lpstr>
      <vt:lpstr>S_CP_CLAIMSCLWP_ZIP7</vt:lpstr>
      <vt:lpstr>S_CP_CLAIMSCLWP_ZIP8</vt:lpstr>
      <vt:lpstr>S_CP_CLAIMSCLWP_ZIP9</vt:lpstr>
      <vt:lpstr>S_CP_CLAIMSREP_...</vt:lpstr>
      <vt:lpstr>S_CP_CLAIMSREP_RANGE</vt:lpstr>
      <vt:lpstr>S_CP_CLAIMSREP_Unknown</vt:lpstr>
      <vt:lpstr>S_CP_CLAIMSREP_ZIP1</vt:lpstr>
      <vt:lpstr>S_CP_CLAIMSREP_ZIP10</vt:lpstr>
      <vt:lpstr>S_CP_CLAIMSREP_ZIP2</vt:lpstr>
      <vt:lpstr>S_CP_CLAIMSREP_ZIP3</vt:lpstr>
      <vt:lpstr>S_CP_CLAIMSREP_ZIP4</vt:lpstr>
      <vt:lpstr>S_CP_CLAIMSREP_ZIP5</vt:lpstr>
      <vt:lpstr>S_CP_CLAIMSREP_ZIP6</vt:lpstr>
      <vt:lpstr>S_CP_CLAIMSREP_ZIP7</vt:lpstr>
      <vt:lpstr>S_CP_CLAIMSREP_ZIP8</vt:lpstr>
      <vt:lpstr>S_CP_CLAIMSREP_ZIP9</vt:lpstr>
      <vt:lpstr>S_CP_LOSSESINC_...</vt:lpstr>
      <vt:lpstr>S_CP_LOSSESINC_RANGE</vt:lpstr>
      <vt:lpstr>S_CP_LOSSESINC_Unknown</vt:lpstr>
      <vt:lpstr>S_CP_LOSSESINC_ZIP1</vt:lpstr>
      <vt:lpstr>S_CP_LOSSESINC_ZIP10</vt:lpstr>
      <vt:lpstr>S_CP_LOSSESINC_ZIP2</vt:lpstr>
      <vt:lpstr>S_CP_LOSSESINC_ZIP3</vt:lpstr>
      <vt:lpstr>S_CP_LOSSESINC_ZIP4</vt:lpstr>
      <vt:lpstr>S_CP_LOSSESINC_ZIP5</vt:lpstr>
      <vt:lpstr>S_CP_LOSSESINC_ZIP6</vt:lpstr>
      <vt:lpstr>S_CP_LOSSESINC_ZIP7</vt:lpstr>
      <vt:lpstr>S_CP_LOSSESINC_ZIP8</vt:lpstr>
      <vt:lpstr>S_CP_LOSSESINC_ZIP9</vt:lpstr>
      <vt:lpstr>S_CP_LOSSESPD_...</vt:lpstr>
      <vt:lpstr>S_CP_LOSSESPD_RANGE</vt:lpstr>
      <vt:lpstr>S_CP_LOSSESPD_Unknown</vt:lpstr>
      <vt:lpstr>S_CP_LOSSESPD_ZIP1</vt:lpstr>
      <vt:lpstr>S_CP_LOSSESPD_ZIP10</vt:lpstr>
      <vt:lpstr>S_CP_LOSSESPD_ZIP2</vt:lpstr>
      <vt:lpstr>S_CP_LOSSESPD_ZIP3</vt:lpstr>
      <vt:lpstr>S_CP_LOSSESPD_ZIP4</vt:lpstr>
      <vt:lpstr>S_CP_LOSSESPD_ZIP5</vt:lpstr>
      <vt:lpstr>S_CP_LOSSESPD_ZIP6</vt:lpstr>
      <vt:lpstr>S_CP_LOSSESPD_ZIP7</vt:lpstr>
      <vt:lpstr>S_CP_LOSSESPD_ZIP8</vt:lpstr>
      <vt:lpstr>S_CP_LOSSESPD_ZIP9</vt:lpstr>
      <vt:lpstr>S_EDIT_CHECK_2</vt:lpstr>
      <vt:lpstr>S_EDIT_CHECK_3</vt:lpstr>
      <vt:lpstr>S_EDIT_CHECK_5</vt:lpstr>
      <vt:lpstr>S_EDIT_CHECK_7</vt:lpstr>
      <vt:lpstr>S_PFI_CLAIMSCLWOP_...</vt:lpstr>
      <vt:lpstr>S_PFI_CLAIMSCLWOP_RANGE</vt:lpstr>
      <vt:lpstr>S_PFI_CLAIMSCLWOP_Unknown</vt:lpstr>
      <vt:lpstr>S_PFI_CLAIMSCLWOP_ZIP1</vt:lpstr>
      <vt:lpstr>S_PFI_CLAIMSCLWOP_ZIP10</vt:lpstr>
      <vt:lpstr>S_PFI_CLAIMSCLWOP_ZIP2</vt:lpstr>
      <vt:lpstr>S_PFI_CLAIMSCLWOP_ZIP3</vt:lpstr>
      <vt:lpstr>S_PFI_CLAIMSCLWOP_ZIP4</vt:lpstr>
      <vt:lpstr>S_PFI_CLAIMSCLWOP_ZIP5</vt:lpstr>
      <vt:lpstr>S_PFI_CLAIMSCLWOP_ZIP6</vt:lpstr>
      <vt:lpstr>S_PFI_CLAIMSCLWOP_ZIP7</vt:lpstr>
      <vt:lpstr>S_PFI_CLAIMSCLWOP_ZIP8</vt:lpstr>
      <vt:lpstr>S_PFI_CLAIMSCLWOP_ZIP9</vt:lpstr>
      <vt:lpstr>S_PFI_CLAIMSCLWP_...</vt:lpstr>
      <vt:lpstr>S_PFI_CLAIMSCLWP_RANGE</vt:lpstr>
      <vt:lpstr>S_PFI_CLAIMSCLWP_Unknown</vt:lpstr>
      <vt:lpstr>S_PFI_CLAIMSCLWP_ZIP1</vt:lpstr>
      <vt:lpstr>S_PFI_CLAIMSCLWP_ZIP10</vt:lpstr>
      <vt:lpstr>S_PFI_CLAIMSCLWP_ZIP2</vt:lpstr>
      <vt:lpstr>S_PFI_CLAIMSCLWP_ZIP3</vt:lpstr>
      <vt:lpstr>S_PFI_CLAIMSCLWP_ZIP4</vt:lpstr>
      <vt:lpstr>S_PFI_CLAIMSCLWP_ZIP5</vt:lpstr>
      <vt:lpstr>S_PFI_CLAIMSCLWP_ZIP6</vt:lpstr>
      <vt:lpstr>S_PFI_CLAIMSCLWP_ZIP7</vt:lpstr>
      <vt:lpstr>S_PFI_CLAIMSCLWP_ZIP8</vt:lpstr>
      <vt:lpstr>S_PFI_CLAIMSCLWP_ZIP9</vt:lpstr>
      <vt:lpstr>S_PFI_CLAIMSREP_...</vt:lpstr>
      <vt:lpstr>S_PFI_CLAIMSREP_RANGE</vt:lpstr>
      <vt:lpstr>S_PFI_CLAIMSREP_Unknown</vt:lpstr>
      <vt:lpstr>S_PFI_CLAIMSREP_ZIP1</vt:lpstr>
      <vt:lpstr>S_PFI_CLAIMSREP_ZIP10</vt:lpstr>
      <vt:lpstr>S_PFI_CLAIMSREP_ZIP2</vt:lpstr>
      <vt:lpstr>S_PFI_CLAIMSREP_ZIP3</vt:lpstr>
      <vt:lpstr>S_PFI_CLAIMSREP_ZIP4</vt:lpstr>
      <vt:lpstr>S_PFI_CLAIMSREP_ZIP5</vt:lpstr>
      <vt:lpstr>S_PFI_CLAIMSREP_ZIP6</vt:lpstr>
      <vt:lpstr>S_PFI_CLAIMSREP_ZIP7</vt:lpstr>
      <vt:lpstr>S_PFI_CLAIMSREP_ZIP8</vt:lpstr>
      <vt:lpstr>S_PFI_CLAIMSREP_ZIP9</vt:lpstr>
      <vt:lpstr>S_PFI_LOSSESINC_...</vt:lpstr>
      <vt:lpstr>S_PFI_LOSSESINC_RANGE</vt:lpstr>
      <vt:lpstr>S_PFI_LOSSESINC_Unknown</vt:lpstr>
      <vt:lpstr>S_PFI_LOSSESINC_ZIP1</vt:lpstr>
      <vt:lpstr>S_PFI_LOSSESINC_ZIP10</vt:lpstr>
      <vt:lpstr>S_PFI_LOSSESINC_ZIP2</vt:lpstr>
      <vt:lpstr>S_PFI_LOSSESINC_ZIP3</vt:lpstr>
      <vt:lpstr>S_PFI_LOSSESINC_ZIP4</vt:lpstr>
      <vt:lpstr>S_PFI_LOSSESINC_ZIP5</vt:lpstr>
      <vt:lpstr>S_PFI_LOSSESINC_ZIP6</vt:lpstr>
      <vt:lpstr>S_PFI_LOSSESINC_ZIP7</vt:lpstr>
      <vt:lpstr>S_PFI_LOSSESINC_ZIP8</vt:lpstr>
      <vt:lpstr>S_PFI_LOSSESINC_ZIP9</vt:lpstr>
      <vt:lpstr>S_PFI_LOSSESPD_...</vt:lpstr>
      <vt:lpstr>S_PFI_LOSSESPD_RANGE</vt:lpstr>
      <vt:lpstr>S_PFI_LOSSESPD_Unknown</vt:lpstr>
      <vt:lpstr>S_PFI_LOSSESPD_ZIP1</vt:lpstr>
      <vt:lpstr>S_PFI_LOSSESPD_ZIP10</vt:lpstr>
      <vt:lpstr>S_PFI_LOSSESPD_ZIP2</vt:lpstr>
      <vt:lpstr>S_PFI_LOSSESPD_ZIP3</vt:lpstr>
      <vt:lpstr>S_PFI_LOSSESPD_ZIP4</vt:lpstr>
      <vt:lpstr>S_PFI_LOSSESPD_ZIP5</vt:lpstr>
      <vt:lpstr>S_PFI_LOSSESPD_ZIP6</vt:lpstr>
      <vt:lpstr>S_PFI_LOSSESPD_ZIP7</vt:lpstr>
      <vt:lpstr>S_PFI_LOSSESPD_ZIP8</vt:lpstr>
      <vt:lpstr>S_PFI_LOSSESPD_ZIP9</vt:lpstr>
      <vt:lpstr>S0_EDIT_CHECK3</vt:lpstr>
      <vt:lpstr>S0_EDIT_CHECK5</vt:lpstr>
      <vt:lpstr>S0_EDIT_CHECK7</vt:lpstr>
      <vt:lpstr>S1_EDIT_CHECK3</vt:lpstr>
      <vt:lpstr>S1_EDIT_CHECK5</vt:lpstr>
      <vt:lpstr>S1_EDIT_CHECK7</vt:lpstr>
      <vt:lpstr>S2_EDIT_CHECK3</vt:lpstr>
      <vt:lpstr>S2_EDIT_CHECK5</vt:lpstr>
      <vt:lpstr>S2_EDIT_CHECK7</vt:lpstr>
      <vt:lpstr>S3_EDIT_CHECK3</vt:lpstr>
      <vt:lpstr>S3_EDIT_CHECK5</vt:lpstr>
      <vt:lpstr>S3_EDIT_CHECK7</vt:lpstr>
      <vt:lpstr>S4_EDIT_CHECK3</vt:lpstr>
      <vt:lpstr>S4_EDIT_CHECK5</vt:lpstr>
      <vt:lpstr>S4_EDIT_CHECK7</vt:lpstr>
      <vt:lpstr>SUBMISSION_TYPE</vt:lpstr>
      <vt:lpstr>SURPLUS_LINES_INSURER</vt:lpstr>
      <vt:lpstr>TOTAL_LOSSESINC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Name Data Call Template</dc:title>
  <dc:subject>TDI Catastrophe Data Call</dc:subject>
  <dc:creator>Create Catastrophe Data Template Script v1.1</dc:creator>
  <cp:keywords>Catastrophe, Data Call, Event Name, TDI, Texas Department of Insurance</cp:keywords>
  <cp:lastModifiedBy>Lindsay Kirwin</cp:lastModifiedBy>
  <dcterms:created xsi:type="dcterms:W3CDTF">2019-07-05T11:57:39Z</dcterms:created>
  <dcterms:modified xsi:type="dcterms:W3CDTF">2020-09-16T14:29:26Z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1.1</vt:r8>
  </property>
  <property fmtid="{D5CDD505-2E9C-101B-9397-08002B2CF9AE}" pid="3" name="ContentTypeId">
    <vt:lpwstr>0x010100F623A788D3851E46872920B1572B563C</vt:lpwstr>
  </property>
  <property fmtid="{D5CDD505-2E9C-101B-9397-08002B2CF9AE}" pid="4" name="_dlc_DocIdItemGuid">
    <vt:lpwstr>6f61c9f0-d59d-4cd6-b469-a85e2a668865</vt:lpwstr>
  </property>
</Properties>
</file>