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showInkAnnotation="0" codeName="ThisWorkbook" defaultThemeVersion="124226"/>
  <mc:AlternateContent xmlns:mc="http://schemas.openxmlformats.org/markup-compatibility/2006">
    <mc:Choice Requires="x15">
      <x15ac:absPath xmlns:x15ac="http://schemas.microsoft.com/office/spreadsheetml/2010/11/ac" url="R:\Enforcement Cases\Chief Clerk\Bulletins\2021 Bulletins\B-0026-21\"/>
    </mc:Choice>
  </mc:AlternateContent>
  <xr:revisionPtr revIDLastSave="0" documentId="8_{5289E6BE-A010-48F3-B0AA-C7FD77B8BCF2}" xr6:coauthVersionLast="47" xr6:coauthVersionMax="47" xr10:uidLastSave="{00000000-0000-0000-0000-000000000000}"/>
  <workbookProtection workbookAlgorithmName="SHA-512" workbookHashValue="bbBiL+0o3HYtmUxnbdJt8CKEXHuFC7dgg8V2g0RE3JE1UT6lRrdE1sMY00Lkukrb1/c7njKD9IEgydNAmCRJ5A==" workbookSaltValue="jJg6KJYS+u1JLDBrd+Q48w==" workbookSpinCount="100000" lockStructure="1"/>
  <bookViews>
    <workbookView xWindow="-110" yWindow="-110" windowWidth="19420" windowHeight="10420" tabRatio="799" firstSheet="1" activeTab="1" xr2:uid="{00000000-000D-0000-FFFF-FFFF00000000}"/>
  </bookViews>
  <sheets>
    <sheet name="Metadata" sheetId="10" state="hidden" r:id="rId1"/>
    <sheet name="General Instructions" sheetId="7" r:id="rId2"/>
    <sheet name="Start" sheetId="4" r:id="rId3"/>
    <sheet name="Group Info" sheetId="5" r:id="rId4"/>
    <sheet name="Enter Data" sheetId="1" r:id="rId5"/>
    <sheet name="Verification" sheetId="8" r:id="rId6"/>
    <sheet name="DPW" sheetId="9" state="hidden" r:id="rId7"/>
    <sheet name="Data Summary" sheetId="3" state="hidden" r:id="rId8"/>
    <sheet name="Line Instructions" sheetId="2" r:id="rId9"/>
    <sheet name="Affidavit" sheetId="6" r:id="rId10"/>
  </sheets>
  <externalReferences>
    <externalReference r:id="rId11"/>
  </externalReferences>
  <definedNames>
    <definedName name="_xlnm._FilterDatabase" localSheetId="6" hidden="1">DPW!$A$1:$J$4123</definedName>
    <definedName name="_xlnm._FilterDatabase" localSheetId="2" hidden="1">Start!$A$7:$C$14</definedName>
    <definedName name="_xlnm._FilterDatabase" localSheetId="5" hidden="1">Verification!$X$85:$AN$164</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Data'!$AI$2</definedName>
    <definedName name="CAPD">'Enter Data'!$AM$2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Data'!$AI$8:$AI$23</definedName>
    <definedName name="Comm_Auto_Liab_Pct">'Enter Data'!$AJ$8:$AJ$23</definedName>
    <definedName name="Comm_Auto_Phys_Dam_Amt">'Enter Data'!$AM$8:$AM$23</definedName>
    <definedName name="Comm_Auto_Phys_Dam_Pct">'Enter Data'!$AN$8:$AN$23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6">[1]Start!$B$8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Data'!$AO$8:$AO$23</definedName>
    <definedName name="Fid_Pct">'Enter Data'!$AP$8:$AP$23</definedName>
    <definedName name="Fidelity">'Enter Data'!$AO$2</definedName>
    <definedName name="fire">'Enter Data'!$C$2</definedName>
    <definedName name="Genexp">'Line Instructions'!$B$6</definedName>
    <definedName name="group" localSheetId="6">[1]Start!$B$10</definedName>
    <definedName name="group" localSheetId="5">[1]Start!$B$10</definedName>
    <definedName name="group">Start!$B$10</definedName>
    <definedName name="Grpfiling" localSheetId="6">[1]Start!$B$11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6">[1]Start!$B$9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Data'!$AK$2</definedName>
    <definedName name="_xlnm.Print_Area" localSheetId="9">Affidavit!$A$1:$N$45</definedName>
    <definedName name="_xlnm.Print_Area" localSheetId="4">'Enter Data'!$A$2:$AR$23</definedName>
    <definedName name="_xlnm.Print_Area" localSheetId="1">'General Instructions'!$A$1:$I$94</definedName>
    <definedName name="_xlnm.Print_Area" localSheetId="8">'Line Instructions'!$A$1:$J$25</definedName>
    <definedName name="_xlnm.Print_Area" localSheetId="2">Start!$A$1:$C$38</definedName>
    <definedName name="_xlnm.Print_Titles" localSheetId="4">'Enter Data'!$A:$B</definedName>
    <definedName name="_xlnm.Print_Titles" localSheetId="2">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Data'!$AK$8:$AK$23</definedName>
    <definedName name="Priv_Pass_Auto_Phys_Dam_Pct">'Enter Data'!$AL$8:$AL$23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Data'!$AQ$2</definedName>
    <definedName name="Surety_Amt">'Enter Data'!$AQ$8:$AQ$23</definedName>
    <definedName name="Surety_Pct">'Enter Data'!$AR$8:$AR$23</definedName>
    <definedName name="Unreasonable_expenses">'Line Instructions'!$B$16</definedName>
    <definedName name="Year" localSheetId="6">[1]Start!$B$7</definedName>
    <definedName name="Year" localSheetId="5">[1]Start!$B$7</definedName>
    <definedName name="Year">Start!$B$7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2" i="7" l="1"/>
  <c r="D22" i="4"/>
  <c r="D19" i="4"/>
  <c r="B28" i="10" l="1"/>
  <c r="B31" i="10" s="1"/>
  <c r="C68" i="7" s="1"/>
  <c r="B30" i="10" l="1"/>
  <c r="B29" i="10"/>
  <c r="B66" i="7" s="1"/>
  <c r="B82" i="8" a="1"/>
  <c r="B82" i="8" s="1"/>
  <c r="A1" i="8" a="1"/>
  <c r="A1" i="8" s="1"/>
  <c r="B43" i="4"/>
  <c r="C69" i="7"/>
  <c r="A48" i="8" l="1"/>
  <c r="C132" i="8" s="1"/>
  <c r="A11" i="8"/>
  <c r="A34" i="8"/>
  <c r="A36" i="8"/>
  <c r="A59" i="8"/>
  <c r="C143" i="8" s="1"/>
  <c r="A23" i="8"/>
  <c r="A58" i="8"/>
  <c r="C142" i="8" s="1"/>
  <c r="A10" i="8"/>
  <c r="A45" i="8"/>
  <c r="C129" i="8" s="1"/>
  <c r="A9" i="8"/>
  <c r="A56" i="8"/>
  <c r="C140" i="8" s="1"/>
  <c r="A20" i="8"/>
  <c r="A55" i="8"/>
  <c r="C139" i="8" s="1"/>
  <c r="A31" i="8"/>
  <c r="A66" i="8"/>
  <c r="C150" i="8" s="1"/>
  <c r="A30" i="8"/>
  <c r="A77" i="8"/>
  <c r="C161" i="8" s="1"/>
  <c r="A41" i="8"/>
  <c r="C125" i="8" s="1"/>
  <c r="A5" i="8"/>
  <c r="A52" i="8"/>
  <c r="C136" i="8" s="1"/>
  <c r="A40" i="8"/>
  <c r="A4" i="8"/>
  <c r="A75" i="8"/>
  <c r="C159" i="8" s="1"/>
  <c r="A63" i="8"/>
  <c r="C147" i="8" s="1"/>
  <c r="A51" i="8"/>
  <c r="C135" i="8" s="1"/>
  <c r="A39" i="8"/>
  <c r="A27" i="8"/>
  <c r="A15" i="8"/>
  <c r="A3" i="8"/>
  <c r="A72" i="8"/>
  <c r="C156" i="8" s="1"/>
  <c r="A12" i="8"/>
  <c r="A47" i="8"/>
  <c r="C131" i="8" s="1"/>
  <c r="A70" i="8"/>
  <c r="C154" i="8" s="1"/>
  <c r="A46" i="8"/>
  <c r="C130" i="8" s="1"/>
  <c r="A57" i="8"/>
  <c r="C141" i="8" s="1"/>
  <c r="A21" i="8"/>
  <c r="A80" i="8"/>
  <c r="C164" i="8" s="1"/>
  <c r="A44" i="8"/>
  <c r="C128" i="8" s="1"/>
  <c r="A32" i="8"/>
  <c r="A67" i="8"/>
  <c r="C151" i="8" s="1"/>
  <c r="A19" i="8"/>
  <c r="A54" i="8"/>
  <c r="C138" i="8" s="1"/>
  <c r="A18" i="8"/>
  <c r="A53" i="8"/>
  <c r="C137" i="8" s="1"/>
  <c r="A17" i="8"/>
  <c r="A76" i="8"/>
  <c r="C160" i="8" s="1"/>
  <c r="A28" i="8"/>
  <c r="A74" i="8"/>
  <c r="C158" i="8" s="1"/>
  <c r="A62" i="8"/>
  <c r="C146" i="8" s="1"/>
  <c r="A50" i="8"/>
  <c r="C134" i="8" s="1"/>
  <c r="A38" i="8"/>
  <c r="A26" i="8"/>
  <c r="A14" i="8"/>
  <c r="A2" i="8"/>
  <c r="A60" i="8"/>
  <c r="C144" i="8" s="1"/>
  <c r="A24" i="8"/>
  <c r="A71" i="8"/>
  <c r="C155" i="8" s="1"/>
  <c r="A35" i="8"/>
  <c r="A22" i="8"/>
  <c r="A69" i="8"/>
  <c r="C153" i="8" s="1"/>
  <c r="A33" i="8"/>
  <c r="A68" i="8"/>
  <c r="C152" i="8" s="1"/>
  <c r="A8" i="8"/>
  <c r="A79" i="8"/>
  <c r="C163" i="8" s="1"/>
  <c r="A43" i="8"/>
  <c r="C127" i="8" s="1"/>
  <c r="A7" i="8"/>
  <c r="A78" i="8"/>
  <c r="C162" i="8" s="1"/>
  <c r="A42" i="8"/>
  <c r="C126" i="8" s="1"/>
  <c r="A6" i="8"/>
  <c r="A65" i="8"/>
  <c r="C149" i="8" s="1"/>
  <c r="A29" i="8"/>
  <c r="A64" i="8"/>
  <c r="C148" i="8" s="1"/>
  <c r="A16" i="8"/>
  <c r="A73" i="8"/>
  <c r="C157" i="8" s="1"/>
  <c r="A61" i="8"/>
  <c r="C145" i="8" s="1"/>
  <c r="A49" i="8"/>
  <c r="C133" i="8" s="1"/>
  <c r="A37" i="8"/>
  <c r="A25" i="8"/>
  <c r="A13" i="8"/>
  <c r="N158" i="8" l="1"/>
  <c r="D158" i="8"/>
  <c r="P158" i="8"/>
  <c r="E158" i="8"/>
  <c r="Q158" i="8"/>
  <c r="R158" i="8"/>
  <c r="S158" i="8"/>
  <c r="L158" i="8"/>
  <c r="T158" i="8"/>
  <c r="G158" i="8"/>
  <c r="F158" i="8"/>
  <c r="U158" i="8"/>
  <c r="V158" i="8"/>
  <c r="H158" i="8"/>
  <c r="I158" i="8"/>
  <c r="J158" i="8"/>
  <c r="K158" i="8"/>
  <c r="O158" i="8"/>
  <c r="M158" i="8"/>
  <c r="F147" i="8"/>
  <c r="R147" i="8"/>
  <c r="G147" i="8"/>
  <c r="S147" i="8"/>
  <c r="I147" i="8"/>
  <c r="U147" i="8"/>
  <c r="J147" i="8"/>
  <c r="V147" i="8"/>
  <c r="L147" i="8"/>
  <c r="E147" i="8"/>
  <c r="Q147" i="8"/>
  <c r="D147" i="8"/>
  <c r="H147" i="8"/>
  <c r="M147" i="8"/>
  <c r="K147" i="8"/>
  <c r="N147" i="8"/>
  <c r="O147" i="8"/>
  <c r="P147" i="8"/>
  <c r="T147" i="8"/>
  <c r="E130" i="8"/>
  <c r="Q130" i="8"/>
  <c r="F130" i="8"/>
  <c r="R130" i="8"/>
  <c r="G130" i="8"/>
  <c r="S130" i="8"/>
  <c r="H130" i="8"/>
  <c r="T130" i="8"/>
  <c r="I130" i="8"/>
  <c r="U130" i="8"/>
  <c r="J130" i="8"/>
  <c r="V130" i="8"/>
  <c r="K130" i="8"/>
  <c r="D130" i="8"/>
  <c r="P130" i="8"/>
  <c r="L130" i="8"/>
  <c r="M130" i="8"/>
  <c r="N130" i="8"/>
  <c r="O130" i="8"/>
  <c r="F154" i="8"/>
  <c r="R154" i="8"/>
  <c r="H154" i="8"/>
  <c r="T154" i="8"/>
  <c r="I154" i="8"/>
  <c r="U154" i="8"/>
  <c r="M154" i="8"/>
  <c r="N154" i="8"/>
  <c r="O154" i="8"/>
  <c r="Q154" i="8"/>
  <c r="P154" i="8"/>
  <c r="S154" i="8"/>
  <c r="D154" i="8"/>
  <c r="V154" i="8"/>
  <c r="E154" i="8"/>
  <c r="G154" i="8"/>
  <c r="J154" i="8"/>
  <c r="K154" i="8"/>
  <c r="L154" i="8"/>
  <c r="L129" i="8"/>
  <c r="M129" i="8"/>
  <c r="N129" i="8"/>
  <c r="O129" i="8"/>
  <c r="D129" i="8"/>
  <c r="P129" i="8"/>
  <c r="E129" i="8"/>
  <c r="Q129" i="8"/>
  <c r="F129" i="8"/>
  <c r="R129" i="8"/>
  <c r="K129" i="8"/>
  <c r="G129" i="8"/>
  <c r="H129" i="8"/>
  <c r="I129" i="8"/>
  <c r="T129" i="8"/>
  <c r="J129" i="8"/>
  <c r="S129" i="8"/>
  <c r="U129" i="8"/>
  <c r="V129" i="8"/>
  <c r="K148" i="8"/>
  <c r="L148" i="8"/>
  <c r="N148" i="8"/>
  <c r="O148" i="8"/>
  <c r="D148" i="8"/>
  <c r="P148" i="8"/>
  <c r="E148" i="8"/>
  <c r="J148" i="8"/>
  <c r="I148" i="8"/>
  <c r="M148" i="8"/>
  <c r="Q148" i="8"/>
  <c r="G148" i="8"/>
  <c r="R148" i="8"/>
  <c r="S148" i="8"/>
  <c r="T148" i="8"/>
  <c r="U148" i="8"/>
  <c r="V148" i="8"/>
  <c r="F148" i="8"/>
  <c r="H148" i="8"/>
  <c r="K155" i="8"/>
  <c r="M155" i="8"/>
  <c r="N155" i="8"/>
  <c r="I155" i="8"/>
  <c r="J155" i="8"/>
  <c r="L155" i="8"/>
  <c r="F155" i="8"/>
  <c r="O155" i="8"/>
  <c r="P155" i="8"/>
  <c r="Q155" i="8"/>
  <c r="R155" i="8"/>
  <c r="D155" i="8"/>
  <c r="S155" i="8"/>
  <c r="E155" i="8"/>
  <c r="T155" i="8"/>
  <c r="U155" i="8"/>
  <c r="G155" i="8"/>
  <c r="H155" i="8"/>
  <c r="V155" i="8"/>
  <c r="E142" i="8"/>
  <c r="Q142" i="8"/>
  <c r="F142" i="8"/>
  <c r="R142" i="8"/>
  <c r="H142" i="8"/>
  <c r="T142" i="8"/>
  <c r="I142" i="8"/>
  <c r="U142" i="8"/>
  <c r="J142" i="8"/>
  <c r="V142" i="8"/>
  <c r="K142" i="8"/>
  <c r="D142" i="8"/>
  <c r="P142" i="8"/>
  <c r="N142" i="8"/>
  <c r="O142" i="8"/>
  <c r="S142" i="8"/>
  <c r="L142" i="8"/>
  <c r="G142" i="8"/>
  <c r="M142" i="8"/>
  <c r="M153" i="8"/>
  <c r="O153" i="8"/>
  <c r="D153" i="8"/>
  <c r="P153" i="8"/>
  <c r="Q153" i="8"/>
  <c r="R153" i="8"/>
  <c r="K153" i="8"/>
  <c r="S153" i="8"/>
  <c r="F153" i="8"/>
  <c r="E153" i="8"/>
  <c r="T153" i="8"/>
  <c r="U153" i="8"/>
  <c r="G153" i="8"/>
  <c r="V153" i="8"/>
  <c r="H153" i="8"/>
  <c r="I153" i="8"/>
  <c r="J153" i="8"/>
  <c r="L153" i="8"/>
  <c r="N153" i="8"/>
  <c r="E149" i="8"/>
  <c r="Q149" i="8"/>
  <c r="G149" i="8"/>
  <c r="S149" i="8"/>
  <c r="H149" i="8"/>
  <c r="T149" i="8"/>
  <c r="I149" i="8"/>
  <c r="J149" i="8"/>
  <c r="L149" i="8"/>
  <c r="M149" i="8"/>
  <c r="N149" i="8"/>
  <c r="P149" i="8"/>
  <c r="F149" i="8"/>
  <c r="O149" i="8"/>
  <c r="R149" i="8"/>
  <c r="U149" i="8"/>
  <c r="V149" i="8"/>
  <c r="D149" i="8"/>
  <c r="K149" i="8"/>
  <c r="K136" i="8"/>
  <c r="L136" i="8"/>
  <c r="M136" i="8"/>
  <c r="N136" i="8"/>
  <c r="O136" i="8"/>
  <c r="D136" i="8"/>
  <c r="P136" i="8"/>
  <c r="E136" i="8"/>
  <c r="Q136" i="8"/>
  <c r="J136" i="8"/>
  <c r="V136" i="8"/>
  <c r="F136" i="8"/>
  <c r="G136" i="8"/>
  <c r="H136" i="8"/>
  <c r="I136" i="8"/>
  <c r="R136" i="8"/>
  <c r="S136" i="8"/>
  <c r="T136" i="8"/>
  <c r="U136" i="8"/>
  <c r="I138" i="8"/>
  <c r="U138" i="8"/>
  <c r="J138" i="8"/>
  <c r="V138" i="8"/>
  <c r="K138" i="8"/>
  <c r="L138" i="8"/>
  <c r="M138" i="8"/>
  <c r="N138" i="8"/>
  <c r="O138" i="8"/>
  <c r="H138" i="8"/>
  <c r="T138" i="8"/>
  <c r="D138" i="8"/>
  <c r="E138" i="8"/>
  <c r="F138" i="8"/>
  <c r="P138" i="8"/>
  <c r="G138" i="8"/>
  <c r="Q138" i="8"/>
  <c r="R138" i="8"/>
  <c r="S138" i="8"/>
  <c r="D156" i="8"/>
  <c r="P156" i="8"/>
  <c r="F156" i="8"/>
  <c r="R156" i="8"/>
  <c r="G156" i="8"/>
  <c r="S156" i="8"/>
  <c r="H156" i="8"/>
  <c r="I156" i="8"/>
  <c r="J156" i="8"/>
  <c r="L156" i="8"/>
  <c r="K156" i="8"/>
  <c r="N156" i="8"/>
  <c r="M156" i="8"/>
  <c r="T156" i="8"/>
  <c r="O156" i="8"/>
  <c r="Q156" i="8"/>
  <c r="U156" i="8"/>
  <c r="E156" i="8"/>
  <c r="V156" i="8"/>
  <c r="D125" i="8"/>
  <c r="P125" i="8"/>
  <c r="E125" i="8"/>
  <c r="Q125" i="8"/>
  <c r="R125" i="8"/>
  <c r="F125" i="8"/>
  <c r="G125" i="8"/>
  <c r="S125" i="8"/>
  <c r="H125" i="8"/>
  <c r="T125" i="8"/>
  <c r="I125" i="8"/>
  <c r="U125" i="8"/>
  <c r="J125" i="8"/>
  <c r="V125" i="8"/>
  <c r="K125" i="8"/>
  <c r="L125" i="8"/>
  <c r="M125" i="8"/>
  <c r="N125" i="8"/>
  <c r="O125" i="8"/>
  <c r="E161" i="8"/>
  <c r="Q161" i="8"/>
  <c r="G161" i="8"/>
  <c r="S161" i="8"/>
  <c r="H161" i="8"/>
  <c r="T161" i="8"/>
  <c r="I161" i="8"/>
  <c r="J161" i="8"/>
  <c r="K161" i="8"/>
  <c r="M161" i="8"/>
  <c r="L161" i="8"/>
  <c r="O161" i="8"/>
  <c r="N161" i="8"/>
  <c r="U161" i="8"/>
  <c r="P161" i="8"/>
  <c r="R161" i="8"/>
  <c r="D161" i="8"/>
  <c r="F161" i="8"/>
  <c r="V161" i="8"/>
  <c r="J143" i="8"/>
  <c r="V143" i="8"/>
  <c r="K143" i="8"/>
  <c r="M143" i="8"/>
  <c r="N143" i="8"/>
  <c r="O143" i="8"/>
  <c r="D143" i="8"/>
  <c r="P143" i="8"/>
  <c r="I143" i="8"/>
  <c r="U143" i="8"/>
  <c r="R143" i="8"/>
  <c r="E143" i="8"/>
  <c r="F143" i="8"/>
  <c r="G143" i="8"/>
  <c r="H143" i="8"/>
  <c r="L143" i="8"/>
  <c r="Q143" i="8"/>
  <c r="S143" i="8"/>
  <c r="T143" i="8"/>
  <c r="L141" i="8"/>
  <c r="M141" i="8"/>
  <c r="O141" i="8"/>
  <c r="D141" i="8"/>
  <c r="P141" i="8"/>
  <c r="E141" i="8"/>
  <c r="Q141" i="8"/>
  <c r="F141" i="8"/>
  <c r="R141" i="8"/>
  <c r="K141" i="8"/>
  <c r="G141" i="8"/>
  <c r="H141" i="8"/>
  <c r="I141" i="8"/>
  <c r="N141" i="8"/>
  <c r="J141" i="8"/>
  <c r="S141" i="8"/>
  <c r="T141" i="8"/>
  <c r="U141" i="8"/>
  <c r="V141" i="8"/>
  <c r="J131" i="8"/>
  <c r="V131" i="8"/>
  <c r="K131" i="8"/>
  <c r="L131" i="8"/>
  <c r="M131" i="8"/>
  <c r="N131" i="8"/>
  <c r="O131" i="8"/>
  <c r="D131" i="8"/>
  <c r="P131" i="8"/>
  <c r="I131" i="8"/>
  <c r="U131" i="8"/>
  <c r="E131" i="8"/>
  <c r="R131" i="8"/>
  <c r="F131" i="8"/>
  <c r="G131" i="8"/>
  <c r="H131" i="8"/>
  <c r="Q131" i="8"/>
  <c r="S131" i="8"/>
  <c r="T131" i="8"/>
  <c r="H133" i="8"/>
  <c r="T133" i="8"/>
  <c r="I133" i="8"/>
  <c r="U133" i="8"/>
  <c r="J133" i="8"/>
  <c r="V133" i="8"/>
  <c r="K133" i="8"/>
  <c r="L133" i="8"/>
  <c r="M133" i="8"/>
  <c r="N133" i="8"/>
  <c r="G133" i="8"/>
  <c r="S133" i="8"/>
  <c r="P133" i="8"/>
  <c r="D133" i="8"/>
  <c r="E133" i="8"/>
  <c r="F133" i="8"/>
  <c r="O133" i="8"/>
  <c r="Q133" i="8"/>
  <c r="R133" i="8"/>
  <c r="O151" i="8"/>
  <c r="E151" i="8"/>
  <c r="Q151" i="8"/>
  <c r="F151" i="8"/>
  <c r="R151" i="8"/>
  <c r="G151" i="8"/>
  <c r="V151" i="8"/>
  <c r="H151" i="8"/>
  <c r="I151" i="8"/>
  <c r="K151" i="8"/>
  <c r="J151" i="8"/>
  <c r="L151" i="8"/>
  <c r="M151" i="8"/>
  <c r="N151" i="8"/>
  <c r="P151" i="8"/>
  <c r="S151" i="8"/>
  <c r="D151" i="8"/>
  <c r="T151" i="8"/>
  <c r="U151" i="8"/>
  <c r="G159" i="8"/>
  <c r="S159" i="8"/>
  <c r="I159" i="8"/>
  <c r="U159" i="8"/>
  <c r="J159" i="8"/>
  <c r="V159" i="8"/>
  <c r="N159" i="8"/>
  <c r="O159" i="8"/>
  <c r="P159" i="8"/>
  <c r="R159" i="8"/>
  <c r="Q159" i="8"/>
  <c r="D159" i="8"/>
  <c r="T159" i="8"/>
  <c r="E159" i="8"/>
  <c r="F159" i="8"/>
  <c r="H159" i="8"/>
  <c r="K159" i="8"/>
  <c r="L159" i="8"/>
  <c r="M159" i="8"/>
  <c r="J162" i="8"/>
  <c r="V162" i="8"/>
  <c r="L162" i="8"/>
  <c r="M162" i="8"/>
  <c r="E162" i="8"/>
  <c r="T162" i="8"/>
  <c r="F162" i="8"/>
  <c r="U162" i="8"/>
  <c r="G162" i="8"/>
  <c r="H162" i="8"/>
  <c r="I162" i="8"/>
  <c r="K162" i="8"/>
  <c r="N162" i="8"/>
  <c r="O162" i="8"/>
  <c r="P162" i="8"/>
  <c r="Q162" i="8"/>
  <c r="S162" i="8"/>
  <c r="D162" i="8"/>
  <c r="R162" i="8"/>
  <c r="J150" i="8"/>
  <c r="V150" i="8"/>
  <c r="L150" i="8"/>
  <c r="M150" i="8"/>
  <c r="H150" i="8"/>
  <c r="I150" i="8"/>
  <c r="F150" i="8"/>
  <c r="K150" i="8"/>
  <c r="U150" i="8"/>
  <c r="N150" i="8"/>
  <c r="O150" i="8"/>
  <c r="E150" i="8"/>
  <c r="P150" i="8"/>
  <c r="Q150" i="8"/>
  <c r="T150" i="8"/>
  <c r="R150" i="8"/>
  <c r="D150" i="8"/>
  <c r="S150" i="8"/>
  <c r="G150" i="8"/>
  <c r="L160" i="8"/>
  <c r="N160" i="8"/>
  <c r="O160" i="8"/>
  <c r="J160" i="8"/>
  <c r="K160" i="8"/>
  <c r="M160" i="8"/>
  <c r="V160" i="8"/>
  <c r="P160" i="8"/>
  <c r="Q160" i="8"/>
  <c r="G160" i="8"/>
  <c r="R160" i="8"/>
  <c r="D160" i="8"/>
  <c r="S160" i="8"/>
  <c r="E160" i="8"/>
  <c r="T160" i="8"/>
  <c r="F160" i="8"/>
  <c r="U160" i="8"/>
  <c r="H160" i="8"/>
  <c r="I160" i="8"/>
  <c r="I126" i="8"/>
  <c r="U126" i="8"/>
  <c r="J126" i="8"/>
  <c r="V126" i="8"/>
  <c r="K126" i="8"/>
  <c r="L126" i="8"/>
  <c r="M126" i="8"/>
  <c r="N126" i="8"/>
  <c r="O126" i="8"/>
  <c r="H126" i="8"/>
  <c r="T126" i="8"/>
  <c r="P126" i="8"/>
  <c r="Q126" i="8"/>
  <c r="R126" i="8"/>
  <c r="E126" i="8"/>
  <c r="S126" i="8"/>
  <c r="D126" i="8"/>
  <c r="F126" i="8"/>
  <c r="G126" i="8"/>
  <c r="N127" i="8"/>
  <c r="O127" i="8"/>
  <c r="D127" i="8"/>
  <c r="P127" i="8"/>
  <c r="E127" i="8"/>
  <c r="Q127" i="8"/>
  <c r="F127" i="8"/>
  <c r="R127" i="8"/>
  <c r="G127" i="8"/>
  <c r="S127" i="8"/>
  <c r="H127" i="8"/>
  <c r="T127" i="8"/>
  <c r="M127" i="8"/>
  <c r="I127" i="8"/>
  <c r="J127" i="8"/>
  <c r="K127" i="8"/>
  <c r="L127" i="8"/>
  <c r="U127" i="8"/>
  <c r="V127" i="8"/>
  <c r="I157" i="8"/>
  <c r="U157" i="8"/>
  <c r="K157" i="8"/>
  <c r="L157" i="8"/>
  <c r="D157" i="8"/>
  <c r="S157" i="8"/>
  <c r="E157" i="8"/>
  <c r="T157" i="8"/>
  <c r="F157" i="8"/>
  <c r="V157" i="8"/>
  <c r="M157" i="8"/>
  <c r="P157" i="8"/>
  <c r="G157" i="8"/>
  <c r="H157" i="8"/>
  <c r="J157" i="8"/>
  <c r="N157" i="8"/>
  <c r="O157" i="8"/>
  <c r="Q157" i="8"/>
  <c r="R157" i="8"/>
  <c r="H152" i="8"/>
  <c r="T152" i="8"/>
  <c r="J152" i="8"/>
  <c r="V152" i="8"/>
  <c r="K152" i="8"/>
  <c r="R152" i="8"/>
  <c r="D152" i="8"/>
  <c r="S152" i="8"/>
  <c r="E152" i="8"/>
  <c r="U152" i="8"/>
  <c r="O152" i="8"/>
  <c r="F152" i="8"/>
  <c r="G152" i="8"/>
  <c r="I152" i="8"/>
  <c r="L152" i="8"/>
  <c r="M152" i="8"/>
  <c r="N152" i="8"/>
  <c r="P152" i="8"/>
  <c r="Q152" i="8"/>
  <c r="M134" i="8"/>
  <c r="N134" i="8"/>
  <c r="O134" i="8"/>
  <c r="D134" i="8"/>
  <c r="P134" i="8"/>
  <c r="E134" i="8"/>
  <c r="Q134" i="8"/>
  <c r="F134" i="8"/>
  <c r="R134" i="8"/>
  <c r="G134" i="8"/>
  <c r="S134" i="8"/>
  <c r="L134" i="8"/>
  <c r="H134" i="8"/>
  <c r="I134" i="8"/>
  <c r="J134" i="8"/>
  <c r="T134" i="8"/>
  <c r="K134" i="8"/>
  <c r="U134" i="8"/>
  <c r="V134" i="8"/>
  <c r="G128" i="8"/>
  <c r="S128" i="8"/>
  <c r="H128" i="8"/>
  <c r="T128" i="8"/>
  <c r="I128" i="8"/>
  <c r="U128" i="8"/>
  <c r="J128" i="8"/>
  <c r="V128" i="8"/>
  <c r="K128" i="8"/>
  <c r="L128" i="8"/>
  <c r="M128" i="8"/>
  <c r="F128" i="8"/>
  <c r="R128" i="8"/>
  <c r="N128" i="8"/>
  <c r="O128" i="8"/>
  <c r="P128" i="8"/>
  <c r="D128" i="8"/>
  <c r="Q128" i="8"/>
  <c r="E128" i="8"/>
  <c r="G140" i="8"/>
  <c r="S140" i="8"/>
  <c r="H140" i="8"/>
  <c r="T140" i="8"/>
  <c r="J140" i="8"/>
  <c r="V140" i="8"/>
  <c r="K140" i="8"/>
  <c r="L140" i="8"/>
  <c r="M140" i="8"/>
  <c r="F140" i="8"/>
  <c r="R140" i="8"/>
  <c r="P140" i="8"/>
  <c r="D140" i="8"/>
  <c r="E140" i="8"/>
  <c r="I140" i="8"/>
  <c r="N140" i="8"/>
  <c r="O140" i="8"/>
  <c r="Q140" i="8"/>
  <c r="U140" i="8"/>
  <c r="D137" i="8"/>
  <c r="P137" i="8"/>
  <c r="E137" i="8"/>
  <c r="Q137" i="8"/>
  <c r="F137" i="8"/>
  <c r="R137" i="8"/>
  <c r="G137" i="8"/>
  <c r="S137" i="8"/>
  <c r="H137" i="8"/>
  <c r="T137" i="8"/>
  <c r="I137" i="8"/>
  <c r="U137" i="8"/>
  <c r="J137" i="8"/>
  <c r="V137" i="8"/>
  <c r="O137" i="8"/>
  <c r="L137" i="8"/>
  <c r="K137" i="8"/>
  <c r="M137" i="8"/>
  <c r="N137" i="8"/>
  <c r="O144" i="8"/>
  <c r="D144" i="8"/>
  <c r="P144" i="8"/>
  <c r="F144" i="8"/>
  <c r="R144" i="8"/>
  <c r="G144" i="8"/>
  <c r="S144" i="8"/>
  <c r="H144" i="8"/>
  <c r="T144" i="8"/>
  <c r="I144" i="8"/>
  <c r="U144" i="8"/>
  <c r="N144" i="8"/>
  <c r="E144" i="8"/>
  <c r="J144" i="8"/>
  <c r="K144" i="8"/>
  <c r="M144" i="8"/>
  <c r="L144" i="8"/>
  <c r="Q144" i="8"/>
  <c r="V144" i="8"/>
  <c r="O163" i="8"/>
  <c r="E163" i="8"/>
  <c r="Q163" i="8"/>
  <c r="F163" i="8"/>
  <c r="R163" i="8"/>
  <c r="S163" i="8"/>
  <c r="T163" i="8"/>
  <c r="D163" i="8"/>
  <c r="U163" i="8"/>
  <c r="H163" i="8"/>
  <c r="M163" i="8"/>
  <c r="G163" i="8"/>
  <c r="V163" i="8"/>
  <c r="I163" i="8"/>
  <c r="J163" i="8"/>
  <c r="K163" i="8"/>
  <c r="L163" i="8"/>
  <c r="P163" i="8"/>
  <c r="N163" i="8"/>
  <c r="H145" i="8"/>
  <c r="T145" i="8"/>
  <c r="I145" i="8"/>
  <c r="U145" i="8"/>
  <c r="K145" i="8"/>
  <c r="L145" i="8"/>
  <c r="M145" i="8"/>
  <c r="N145" i="8"/>
  <c r="G145" i="8"/>
  <c r="S145" i="8"/>
  <c r="P145" i="8"/>
  <c r="Q145" i="8"/>
  <c r="R145" i="8"/>
  <c r="J145" i="8"/>
  <c r="V145" i="8"/>
  <c r="D145" i="8"/>
  <c r="E145" i="8"/>
  <c r="F145" i="8"/>
  <c r="O145" i="8"/>
  <c r="M146" i="8"/>
  <c r="N146" i="8"/>
  <c r="D146" i="8"/>
  <c r="P146" i="8"/>
  <c r="E146" i="8"/>
  <c r="Q146" i="8"/>
  <c r="F146" i="8"/>
  <c r="G146" i="8"/>
  <c r="S146" i="8"/>
  <c r="L146" i="8"/>
  <c r="V146" i="8"/>
  <c r="R146" i="8"/>
  <c r="H146" i="8"/>
  <c r="I146" i="8"/>
  <c r="J146" i="8"/>
  <c r="K146" i="8"/>
  <c r="O146" i="8"/>
  <c r="T146" i="8"/>
  <c r="U146" i="8"/>
  <c r="H164" i="8"/>
  <c r="T164" i="8"/>
  <c r="J164" i="8"/>
  <c r="V164" i="8"/>
  <c r="K164" i="8"/>
  <c r="O164" i="8"/>
  <c r="P164" i="8"/>
  <c r="Q164" i="8"/>
  <c r="S164" i="8"/>
  <c r="F164" i="8"/>
  <c r="R164" i="8"/>
  <c r="D164" i="8"/>
  <c r="E164" i="8"/>
  <c r="U164" i="8"/>
  <c r="G164" i="8"/>
  <c r="I164" i="8"/>
  <c r="L164" i="8"/>
  <c r="N164" i="8"/>
  <c r="M164" i="8"/>
  <c r="F135" i="8"/>
  <c r="R135" i="8"/>
  <c r="G135" i="8"/>
  <c r="S135" i="8"/>
  <c r="T135" i="8"/>
  <c r="H135" i="8"/>
  <c r="I135" i="8"/>
  <c r="U135" i="8"/>
  <c r="J135" i="8"/>
  <c r="V135" i="8"/>
  <c r="K135" i="8"/>
  <c r="L135" i="8"/>
  <c r="E135" i="8"/>
  <c r="Q135" i="8"/>
  <c r="O135" i="8"/>
  <c r="D135" i="8"/>
  <c r="M135" i="8"/>
  <c r="N135" i="8"/>
  <c r="P135" i="8"/>
  <c r="N139" i="8"/>
  <c r="O139" i="8"/>
  <c r="E139" i="8"/>
  <c r="Q139" i="8"/>
  <c r="F139" i="8"/>
  <c r="R139" i="8"/>
  <c r="G139" i="8"/>
  <c r="S139" i="8"/>
  <c r="H139" i="8"/>
  <c r="T139" i="8"/>
  <c r="M139" i="8"/>
  <c r="L139" i="8"/>
  <c r="P139" i="8"/>
  <c r="U139" i="8"/>
  <c r="J139" i="8"/>
  <c r="V139" i="8"/>
  <c r="D139" i="8"/>
  <c r="I139" i="8"/>
  <c r="K139" i="8"/>
  <c r="O132" i="8"/>
  <c r="D132" i="8"/>
  <c r="P132" i="8"/>
  <c r="E132" i="8"/>
  <c r="Q132" i="8"/>
  <c r="F132" i="8"/>
  <c r="R132" i="8"/>
  <c r="G132" i="8"/>
  <c r="S132" i="8"/>
  <c r="H132" i="8"/>
  <c r="T132" i="8"/>
  <c r="I132" i="8"/>
  <c r="U132" i="8"/>
  <c r="N132" i="8"/>
  <c r="J132" i="8"/>
  <c r="K132" i="8"/>
  <c r="L132" i="8"/>
  <c r="M132" i="8"/>
  <c r="V132" i="8"/>
  <c r="A1" i="6"/>
  <c r="B32" i="10"/>
  <c r="A45" i="6" s="1"/>
  <c r="D24" i="2"/>
  <c r="A26" i="1"/>
  <c r="B45" i="4"/>
  <c r="A92" i="7"/>
  <c r="B40" i="4"/>
  <c r="B42" i="4"/>
  <c r="B7" i="4"/>
  <c r="A6" i="7"/>
  <c r="C4" i="10" l="1"/>
  <c r="A83" i="7" s="1"/>
  <c r="B43" i="7"/>
  <c r="A2" i="7"/>
  <c r="A1" i="7"/>
  <c r="N35" i="8" l="1"/>
  <c r="N30" i="8"/>
  <c r="N25" i="8"/>
  <c r="N20" i="8"/>
  <c r="C8" i="1" l="1"/>
  <c r="AQ22" i="1" l="1"/>
  <c r="AQ23" i="1" s="1"/>
  <c r="AO22" i="1"/>
  <c r="AO23" i="1" s="1"/>
  <c r="AM22" i="1"/>
  <c r="AM23" i="1" s="1"/>
  <c r="AK22" i="1"/>
  <c r="AK23" i="1" s="1"/>
  <c r="AI22" i="1"/>
  <c r="AI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K13" i="8" l="1"/>
  <c r="AQ8" i="1" l="1"/>
  <c r="AR23" i="1" s="1"/>
  <c r="AO8" i="1"/>
  <c r="AM8" i="1"/>
  <c r="AK8" i="1"/>
  <c r="AI8" i="1"/>
  <c r="AG8" i="1"/>
  <c r="AE8" i="1"/>
  <c r="AC8" i="1"/>
  <c r="AA8" i="1"/>
  <c r="Y8" i="1"/>
  <c r="W8" i="1"/>
  <c r="U8" i="1"/>
  <c r="S8" i="1"/>
  <c r="Q8" i="1"/>
  <c r="R21" i="1" s="1"/>
  <c r="O8" i="1"/>
  <c r="P21" i="1" s="1"/>
  <c r="M8" i="1"/>
  <c r="K8" i="1"/>
  <c r="I8" i="1"/>
  <c r="J18" i="1" s="1"/>
  <c r="G8" i="1"/>
  <c r="E8" i="1"/>
  <c r="D9" i="1"/>
  <c r="AQ11" i="1"/>
  <c r="AO11" i="1"/>
  <c r="AM11" i="1"/>
  <c r="AK11" i="1"/>
  <c r="AI11" i="1"/>
  <c r="AG11" i="1"/>
  <c r="AE11" i="1"/>
  <c r="AC11" i="1"/>
  <c r="AA11" i="1"/>
  <c r="Y11" i="1"/>
  <c r="W11" i="1"/>
  <c r="U11" i="1"/>
  <c r="S11" i="1"/>
  <c r="Q11" i="1"/>
  <c r="O11" i="1"/>
  <c r="M11" i="1"/>
  <c r="K11" i="1"/>
  <c r="I11" i="1"/>
  <c r="G11" i="1"/>
  <c r="E11" i="1"/>
  <c r="C11" i="1"/>
  <c r="X17" i="1" l="1"/>
  <c r="AH22" i="1"/>
  <c r="AR11" i="1"/>
  <c r="AD21" i="1"/>
  <c r="N21" i="1"/>
  <c r="AL21" i="1"/>
  <c r="AB21" i="1"/>
  <c r="AN21" i="1"/>
  <c r="T21" i="1"/>
  <c r="AR21" i="1"/>
  <c r="V21" i="1"/>
  <c r="AR15" i="1"/>
  <c r="Z17" i="1"/>
  <c r="AF22" i="1"/>
  <c r="AJ21" i="1"/>
  <c r="AP21" i="1"/>
  <c r="J3" i="8"/>
  <c r="H21" i="1"/>
  <c r="F20" i="1"/>
  <c r="X20" i="1"/>
  <c r="AL11" i="1"/>
  <c r="AR18" i="1"/>
  <c r="AR10" i="1"/>
  <c r="AR19" i="1"/>
  <c r="AN8" i="1"/>
  <c r="R15" i="1"/>
  <c r="AN14" i="1"/>
  <c r="R23" i="1"/>
  <c r="X21" i="1"/>
  <c r="AN17" i="1"/>
  <c r="AF15" i="1"/>
  <c r="AF8" i="1"/>
  <c r="AF11" i="1"/>
  <c r="AF19" i="1"/>
  <c r="AF10" i="1"/>
  <c r="AF17" i="1"/>
  <c r="X12" i="1"/>
  <c r="Z9" i="1"/>
  <c r="AH14" i="1"/>
  <c r="AH19" i="1"/>
  <c r="P22" i="1"/>
  <c r="J8" i="1"/>
  <c r="J11" i="1"/>
  <c r="J19" i="1"/>
  <c r="J20" i="1"/>
  <c r="Z22" i="1"/>
  <c r="V15" i="1"/>
  <c r="Z10" i="1"/>
  <c r="Z11" i="1"/>
  <c r="Z15" i="1"/>
  <c r="AH10" i="1"/>
  <c r="AH11" i="1"/>
  <c r="AH17" i="1"/>
  <c r="AH20" i="1"/>
  <c r="AP17" i="1"/>
  <c r="AH8" i="1"/>
  <c r="AH12" i="1"/>
  <c r="AH15" i="1"/>
  <c r="AH18" i="1"/>
  <c r="AH21" i="1"/>
  <c r="AP14" i="1"/>
  <c r="N15" i="1"/>
  <c r="T8" i="1"/>
  <c r="Z13" i="1"/>
  <c r="V23" i="1"/>
  <c r="AH9" i="1"/>
  <c r="AH13" i="1"/>
  <c r="AH16" i="1"/>
  <c r="AP15" i="1"/>
  <c r="AN9" i="1"/>
  <c r="AN15" i="1"/>
  <c r="AN20" i="1"/>
  <c r="AN12" i="1"/>
  <c r="AN23" i="1"/>
  <c r="AF13" i="1"/>
  <c r="AF21" i="1"/>
  <c r="J12" i="1"/>
  <c r="R17" i="1"/>
  <c r="L11" i="1"/>
  <c r="H10" i="1"/>
  <c r="J23" i="1"/>
  <c r="H19" i="1"/>
  <c r="J16" i="1"/>
  <c r="R8" i="1"/>
  <c r="R18" i="1"/>
  <c r="X22" i="1"/>
  <c r="AF9" i="1"/>
  <c r="AF12" i="1"/>
  <c r="AF14" i="1"/>
  <c r="AF16" i="1"/>
  <c r="AF18" i="1"/>
  <c r="AF20" i="1"/>
  <c r="P12" i="1"/>
  <c r="T10" i="1"/>
  <c r="Z20" i="1"/>
  <c r="AL22" i="1"/>
  <c r="H11" i="1"/>
  <c r="P15" i="1"/>
  <c r="P20" i="1"/>
  <c r="T9" i="1"/>
  <c r="Z18" i="1"/>
  <c r="AL12" i="1"/>
  <c r="AP18" i="1"/>
  <c r="AP22" i="1"/>
  <c r="N20" i="1"/>
  <c r="N12" i="1"/>
  <c r="L8" i="1"/>
  <c r="L9" i="1"/>
  <c r="L10" i="1"/>
  <c r="F14" i="1"/>
  <c r="AD14" i="1"/>
  <c r="AD22" i="1"/>
  <c r="AD10" i="1"/>
  <c r="AD20" i="1"/>
  <c r="AD16" i="1"/>
  <c r="AD8" i="1"/>
  <c r="AD12" i="1"/>
  <c r="AD18" i="1"/>
  <c r="D8" i="1"/>
  <c r="D10" i="1"/>
  <c r="D17" i="1"/>
  <c r="D23" i="1"/>
  <c r="V20" i="1"/>
  <c r="H22" i="1"/>
  <c r="P10" i="1"/>
  <c r="P14" i="1"/>
  <c r="V10" i="1"/>
  <c r="AJ9" i="1"/>
  <c r="D14" i="1"/>
  <c r="H23" i="1"/>
  <c r="R14" i="1"/>
  <c r="N19" i="1"/>
  <c r="R22" i="1"/>
  <c r="X14" i="1"/>
  <c r="AB8" i="1"/>
  <c r="AB10" i="1"/>
  <c r="AB12" i="1"/>
  <c r="AB14" i="1"/>
  <c r="AB16" i="1"/>
  <c r="AB18" i="1"/>
  <c r="AB20" i="1"/>
  <c r="AB22" i="1"/>
  <c r="AL9" i="1"/>
  <c r="AL16" i="1"/>
  <c r="AJ22" i="1"/>
  <c r="AR14" i="1"/>
  <c r="F18" i="1"/>
  <c r="V8" i="1"/>
  <c r="T22" i="1"/>
  <c r="AJ10" i="1"/>
  <c r="V22" i="1"/>
  <c r="AL10" i="1"/>
  <c r="AN22" i="1"/>
  <c r="H15" i="1"/>
  <c r="J15" i="1"/>
  <c r="N16" i="1"/>
  <c r="V9" i="1"/>
  <c r="AB9" i="1"/>
  <c r="AB11" i="1"/>
  <c r="AB13" i="1"/>
  <c r="AB15" i="1"/>
  <c r="AB17" i="1"/>
  <c r="AB19" i="1"/>
  <c r="AJ8" i="1"/>
  <c r="AN10" i="1"/>
  <c r="AL19" i="1"/>
  <c r="AR22" i="1"/>
  <c r="L22" i="1"/>
  <c r="V11" i="1"/>
  <c r="H14" i="1"/>
  <c r="V16" i="1"/>
  <c r="F13" i="1"/>
  <c r="H18" i="1"/>
  <c r="P9" i="1"/>
  <c r="P17" i="1"/>
  <c r="V12" i="1"/>
  <c r="V19" i="1"/>
  <c r="AD9" i="1"/>
  <c r="AD11" i="1"/>
  <c r="AD13" i="1"/>
  <c r="AD15" i="1"/>
  <c r="AD17" i="1"/>
  <c r="AD19" i="1"/>
  <c r="AL8" i="1"/>
  <c r="AL15" i="1"/>
  <c r="AL20" i="1"/>
  <c r="AL23" i="1"/>
  <c r="N11" i="1"/>
  <c r="AR8" i="1"/>
  <c r="AR12" i="1"/>
  <c r="AR16" i="1"/>
  <c r="AR20" i="1"/>
  <c r="AR9" i="1"/>
  <c r="AR13" i="1"/>
  <c r="AR17" i="1"/>
  <c r="AP12" i="1"/>
  <c r="AP16" i="1"/>
  <c r="AP20" i="1"/>
  <c r="AP8" i="1"/>
  <c r="AP9" i="1"/>
  <c r="AP10" i="1"/>
  <c r="AP11" i="1"/>
  <c r="AP13" i="1"/>
  <c r="AP19" i="1"/>
  <c r="AN11" i="1"/>
  <c r="AN19" i="1"/>
  <c r="AN13" i="1"/>
  <c r="AN16" i="1"/>
  <c r="AN18" i="1"/>
  <c r="AL14" i="1"/>
  <c r="AL18" i="1"/>
  <c r="AL13" i="1"/>
  <c r="AL17" i="1"/>
  <c r="AJ11" i="1"/>
  <c r="AJ12" i="1"/>
  <c r="AJ13" i="1"/>
  <c r="AJ14" i="1"/>
  <c r="AJ15" i="1"/>
  <c r="AJ16" i="1"/>
  <c r="AJ17" i="1"/>
  <c r="AJ18" i="1"/>
  <c r="AJ19" i="1"/>
  <c r="AJ20" i="1"/>
  <c r="AJ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P23" i="1"/>
  <c r="AB23" i="1"/>
  <c r="AF23" i="1"/>
  <c r="AD23" i="1"/>
  <c r="AH23" i="1"/>
  <c r="Z23" i="1"/>
  <c r="N23" i="1"/>
  <c r="C7" i="1"/>
  <c r="H8" i="3" l="1"/>
  <c r="J10" i="8" l="1"/>
  <c r="K10" i="8"/>
  <c r="L10" i="8"/>
  <c r="L18" i="8" l="1"/>
  <c r="K18" i="8"/>
  <c r="J18" i="8"/>
  <c r="L17" i="8"/>
  <c r="K17" i="8"/>
  <c r="J17" i="8"/>
  <c r="L16" i="8"/>
  <c r="K16" i="8"/>
  <c r="J16" i="8"/>
  <c r="L15" i="8"/>
  <c r="K15" i="8"/>
  <c r="J15" i="8"/>
  <c r="L14" i="8"/>
  <c r="K14" i="8"/>
  <c r="J14" i="8"/>
  <c r="L13" i="8"/>
  <c r="J13" i="8"/>
  <c r="L12" i="8"/>
  <c r="K12" i="8"/>
  <c r="J12" i="8"/>
  <c r="L9" i="8"/>
  <c r="K9" i="8"/>
  <c r="J9" i="8"/>
  <c r="L8" i="8"/>
  <c r="K8" i="8"/>
  <c r="J8" i="8"/>
  <c r="L7" i="8"/>
  <c r="K7" i="8"/>
  <c r="J7" i="8"/>
  <c r="L6" i="8"/>
  <c r="K6" i="8"/>
  <c r="J6" i="8"/>
  <c r="L5" i="8"/>
  <c r="K5" i="8"/>
  <c r="J5" i="8"/>
  <c r="L4" i="8"/>
  <c r="K4" i="8"/>
  <c r="J4" i="8"/>
  <c r="L3" i="8"/>
  <c r="K3" i="8"/>
  <c r="C109" i="8" l="1"/>
  <c r="C110" i="8"/>
  <c r="C122" i="8"/>
  <c r="C106" i="8"/>
  <c r="C90" i="8"/>
  <c r="C121" i="8"/>
  <c r="C105" i="8"/>
  <c r="C89" i="8"/>
  <c r="C118" i="8"/>
  <c r="C102" i="8"/>
  <c r="C86" i="8"/>
  <c r="P86" i="8" s="1"/>
  <c r="C114" i="8"/>
  <c r="C98" i="8"/>
  <c r="C113" i="8"/>
  <c r="C97" i="8"/>
  <c r="C124" i="8"/>
  <c r="C117" i="8"/>
  <c r="C101" i="8"/>
  <c r="C85" i="8"/>
  <c r="P85" i="8" s="1"/>
  <c r="C120" i="8"/>
  <c r="C116" i="8"/>
  <c r="C112" i="8"/>
  <c r="C108" i="8"/>
  <c r="C104" i="8"/>
  <c r="C100" i="8"/>
  <c r="C96" i="8"/>
  <c r="C92" i="8"/>
  <c r="C88" i="8"/>
  <c r="C123" i="8"/>
  <c r="C119" i="8"/>
  <c r="C115" i="8"/>
  <c r="C111" i="8"/>
  <c r="C107" i="8"/>
  <c r="C103" i="8"/>
  <c r="C99" i="8"/>
  <c r="C95" i="8"/>
  <c r="C91" i="8"/>
  <c r="C87" i="8"/>
  <c r="C93" i="8"/>
  <c r="C94" i="8"/>
  <c r="O97" i="8" l="1"/>
  <c r="P97" i="8"/>
  <c r="P87" i="8"/>
  <c r="O87" i="8"/>
  <c r="P103" i="8"/>
  <c r="O103" i="8"/>
  <c r="P119" i="8"/>
  <c r="O119" i="8"/>
  <c r="P96" i="8"/>
  <c r="O96" i="8"/>
  <c r="P112" i="8"/>
  <c r="O112" i="8"/>
  <c r="O101" i="8"/>
  <c r="P101" i="8"/>
  <c r="O113" i="8"/>
  <c r="P113" i="8"/>
  <c r="O102" i="8"/>
  <c r="P102" i="8"/>
  <c r="O121" i="8"/>
  <c r="P121" i="8"/>
  <c r="O94" i="8"/>
  <c r="P94" i="8"/>
  <c r="P91" i="8"/>
  <c r="O91" i="8"/>
  <c r="P107" i="8"/>
  <c r="O107" i="8"/>
  <c r="P123" i="8"/>
  <c r="O123" i="8"/>
  <c r="P100" i="8"/>
  <c r="O100" i="8"/>
  <c r="P116" i="8"/>
  <c r="O116" i="8"/>
  <c r="O117" i="8"/>
  <c r="P117" i="8"/>
  <c r="O98" i="8"/>
  <c r="P98" i="8"/>
  <c r="O118" i="8"/>
  <c r="P118" i="8"/>
  <c r="O90" i="8"/>
  <c r="P90" i="8"/>
  <c r="O110" i="8"/>
  <c r="P110" i="8"/>
  <c r="O122" i="8"/>
  <c r="P122" i="8"/>
  <c r="O93" i="8"/>
  <c r="P93" i="8"/>
  <c r="P95" i="8"/>
  <c r="O95" i="8"/>
  <c r="P111" i="8"/>
  <c r="O111" i="8"/>
  <c r="P88" i="8"/>
  <c r="O88" i="8"/>
  <c r="P104" i="8"/>
  <c r="O104" i="8"/>
  <c r="P120" i="8"/>
  <c r="O120" i="8"/>
  <c r="P124" i="8"/>
  <c r="O124" i="8"/>
  <c r="O114" i="8"/>
  <c r="P114" i="8"/>
  <c r="O106" i="8"/>
  <c r="P106" i="8"/>
  <c r="O109" i="8"/>
  <c r="P109" i="8"/>
  <c r="O89" i="8"/>
  <c r="P89" i="8"/>
  <c r="P99" i="8"/>
  <c r="O99" i="8"/>
  <c r="P115" i="8"/>
  <c r="O115" i="8"/>
  <c r="P92" i="8"/>
  <c r="O92" i="8"/>
  <c r="P108" i="8"/>
  <c r="O108" i="8"/>
  <c r="O105" i="8"/>
  <c r="P105" i="8"/>
  <c r="G101" i="8"/>
  <c r="R101" i="8"/>
  <c r="Q101" i="8"/>
  <c r="D102" i="8"/>
  <c r="Q102" i="8"/>
  <c r="R102" i="8"/>
  <c r="D97" i="8"/>
  <c r="R97" i="8"/>
  <c r="Q97" i="8"/>
  <c r="G109" i="8"/>
  <c r="R109" i="8"/>
  <c r="Q109" i="8"/>
  <c r="G94" i="8"/>
  <c r="Q94" i="8"/>
  <c r="R94" i="8"/>
  <c r="G91" i="8"/>
  <c r="Q91" i="8"/>
  <c r="R91" i="8"/>
  <c r="E107" i="8"/>
  <c r="Q107" i="8"/>
  <c r="R107" i="8"/>
  <c r="G123" i="8"/>
  <c r="Q123" i="8"/>
  <c r="R123" i="8"/>
  <c r="R100" i="8"/>
  <c r="Q100" i="8"/>
  <c r="R116" i="8"/>
  <c r="Q116" i="8"/>
  <c r="G113" i="8"/>
  <c r="R113" i="8"/>
  <c r="Q113" i="8"/>
  <c r="Q121" i="8"/>
  <c r="R121" i="8"/>
  <c r="R93" i="8"/>
  <c r="Q93" i="8"/>
  <c r="F95" i="8"/>
  <c r="Q95" i="8"/>
  <c r="R95" i="8"/>
  <c r="E111" i="8"/>
  <c r="Q111" i="8"/>
  <c r="R111" i="8"/>
  <c r="F88" i="8"/>
  <c r="R88" i="8"/>
  <c r="Q88" i="8"/>
  <c r="D104" i="8"/>
  <c r="R104" i="8"/>
  <c r="Q104" i="8"/>
  <c r="D120" i="8"/>
  <c r="R120" i="8"/>
  <c r="Q120" i="8"/>
  <c r="G117" i="8"/>
  <c r="R117" i="8"/>
  <c r="Q117" i="8"/>
  <c r="F98" i="8"/>
  <c r="Q98" i="8"/>
  <c r="R98" i="8"/>
  <c r="D118" i="8"/>
  <c r="Q118" i="8"/>
  <c r="R118" i="8"/>
  <c r="F90" i="8"/>
  <c r="Q90" i="8"/>
  <c r="R90" i="8"/>
  <c r="D110" i="8"/>
  <c r="Q110" i="8"/>
  <c r="R110" i="8"/>
  <c r="G89" i="8"/>
  <c r="R89" i="8"/>
  <c r="Q89" i="8"/>
  <c r="G99" i="8"/>
  <c r="Q99" i="8"/>
  <c r="R99" i="8"/>
  <c r="G115" i="8"/>
  <c r="Q115" i="8"/>
  <c r="R115" i="8"/>
  <c r="R92" i="8"/>
  <c r="Q92" i="8"/>
  <c r="R108" i="8"/>
  <c r="Q108" i="8"/>
  <c r="E3" i="8"/>
  <c r="F124" i="8"/>
  <c r="Q124" i="8"/>
  <c r="R124" i="8"/>
  <c r="D114" i="8"/>
  <c r="Q114" i="8"/>
  <c r="R114" i="8"/>
  <c r="D106" i="8"/>
  <c r="Q106" i="8"/>
  <c r="R106" i="8"/>
  <c r="D122" i="8"/>
  <c r="Q122" i="8"/>
  <c r="R122" i="8"/>
  <c r="G87" i="8"/>
  <c r="Q87" i="8"/>
  <c r="R87" i="8"/>
  <c r="E103" i="8"/>
  <c r="Q103" i="8"/>
  <c r="R103" i="8"/>
  <c r="G119" i="8"/>
  <c r="Q119" i="8"/>
  <c r="R119" i="8"/>
  <c r="R96" i="8"/>
  <c r="Q96" i="8"/>
  <c r="D112" i="8"/>
  <c r="R112" i="8"/>
  <c r="Q112" i="8"/>
  <c r="M85" i="8"/>
  <c r="R85" i="8"/>
  <c r="J86" i="8"/>
  <c r="R86" i="8"/>
  <c r="G105" i="8"/>
  <c r="R105" i="8"/>
  <c r="Q105" i="8"/>
  <c r="D85" i="8"/>
  <c r="I106" i="8"/>
  <c r="F122" i="8"/>
  <c r="S122" i="8"/>
  <c r="U106" i="8"/>
  <c r="G90" i="8"/>
  <c r="S124" i="8"/>
  <c r="U118" i="8"/>
  <c r="I102" i="8"/>
  <c r="U122" i="8"/>
  <c r="F118" i="8"/>
  <c r="T90" i="8"/>
  <c r="S118" i="8"/>
  <c r="K114" i="8"/>
  <c r="I122" i="8"/>
  <c r="I118" i="8"/>
  <c r="N110" i="8"/>
  <c r="U102" i="8"/>
  <c r="E86" i="8"/>
  <c r="K110" i="8"/>
  <c r="N114" i="8"/>
  <c r="D96" i="8"/>
  <c r="M96" i="8"/>
  <c r="S112" i="8"/>
  <c r="K98" i="8"/>
  <c r="D94" i="8"/>
  <c r="I124" i="8"/>
  <c r="I112" i="8"/>
  <c r="S106" i="8"/>
  <c r="F106" i="8"/>
  <c r="S102" i="8"/>
  <c r="F102" i="8"/>
  <c r="H98" i="8"/>
  <c r="N88" i="8"/>
  <c r="T123" i="8"/>
  <c r="N122" i="8"/>
  <c r="S120" i="8"/>
  <c r="N118" i="8"/>
  <c r="U114" i="8"/>
  <c r="I114" i="8"/>
  <c r="U110" i="8"/>
  <c r="I110" i="8"/>
  <c r="N106" i="8"/>
  <c r="S104" i="8"/>
  <c r="N102" i="8"/>
  <c r="U98" i="8"/>
  <c r="D98" i="8"/>
  <c r="L94" i="8"/>
  <c r="N90" i="8"/>
  <c r="V86" i="8"/>
  <c r="U94" i="8"/>
  <c r="J123" i="8"/>
  <c r="K122" i="8"/>
  <c r="I120" i="8"/>
  <c r="K118" i="8"/>
  <c r="S114" i="8"/>
  <c r="F114" i="8"/>
  <c r="S110" i="8"/>
  <c r="F110" i="8"/>
  <c r="K106" i="8"/>
  <c r="I104" i="8"/>
  <c r="K102" i="8"/>
  <c r="H94" i="8"/>
  <c r="K90" i="8"/>
  <c r="M86" i="8"/>
  <c r="G100" i="8"/>
  <c r="D100" i="8"/>
  <c r="I100" i="8"/>
  <c r="M100" i="8"/>
  <c r="S100" i="8"/>
  <c r="D116" i="8"/>
  <c r="E116" i="8"/>
  <c r="I116" i="8"/>
  <c r="M116" i="8"/>
  <c r="S116" i="8"/>
  <c r="F92" i="8"/>
  <c r="L92" i="8"/>
  <c r="S92" i="8"/>
  <c r="D108" i="8"/>
  <c r="E108" i="8"/>
  <c r="I108" i="8"/>
  <c r="M108" i="8"/>
  <c r="S108" i="8"/>
  <c r="T119" i="8"/>
  <c r="J119" i="8"/>
  <c r="T115" i="8"/>
  <c r="J115" i="8"/>
  <c r="T111" i="8"/>
  <c r="T107" i="8"/>
  <c r="T103" i="8"/>
  <c r="U95" i="8"/>
  <c r="T91" i="8"/>
  <c r="M124" i="8"/>
  <c r="S123" i="8"/>
  <c r="I123" i="8"/>
  <c r="T122" i="8"/>
  <c r="M122" i="8"/>
  <c r="G122" i="8"/>
  <c r="M120" i="8"/>
  <c r="S119" i="8"/>
  <c r="I119" i="8"/>
  <c r="T118" i="8"/>
  <c r="M118" i="8"/>
  <c r="G118" i="8"/>
  <c r="S115" i="8"/>
  <c r="I115" i="8"/>
  <c r="T114" i="8"/>
  <c r="M114" i="8"/>
  <c r="G114" i="8"/>
  <c r="M112" i="8"/>
  <c r="N111" i="8"/>
  <c r="T110" i="8"/>
  <c r="M110" i="8"/>
  <c r="G110" i="8"/>
  <c r="N107" i="8"/>
  <c r="T106" i="8"/>
  <c r="M106" i="8"/>
  <c r="G106" i="8"/>
  <c r="M104" i="8"/>
  <c r="N103" i="8"/>
  <c r="T102" i="8"/>
  <c r="M102" i="8"/>
  <c r="G102" i="8"/>
  <c r="J99" i="8"/>
  <c r="J98" i="8"/>
  <c r="T96" i="8"/>
  <c r="N95" i="8"/>
  <c r="T94" i="8"/>
  <c r="J94" i="8"/>
  <c r="M91" i="8"/>
  <c r="H90" i="8"/>
  <c r="O86" i="8"/>
  <c r="N123" i="8"/>
  <c r="F123" i="8"/>
  <c r="N119" i="8"/>
  <c r="F119" i="8"/>
  <c r="J111" i="8"/>
  <c r="E99" i="8"/>
  <c r="N115" i="8"/>
  <c r="F115" i="8"/>
  <c r="J107" i="8"/>
  <c r="J103" i="8"/>
  <c r="I95" i="8"/>
  <c r="E124" i="8"/>
  <c r="M123" i="8"/>
  <c r="E123" i="8"/>
  <c r="J122" i="8"/>
  <c r="E122" i="8"/>
  <c r="E120" i="8"/>
  <c r="M119" i="8"/>
  <c r="E119" i="8"/>
  <c r="J118" i="8"/>
  <c r="E118" i="8"/>
  <c r="M115" i="8"/>
  <c r="E115" i="8"/>
  <c r="J114" i="8"/>
  <c r="E114" i="8"/>
  <c r="E112" i="8"/>
  <c r="F111" i="8"/>
  <c r="J110" i="8"/>
  <c r="E110" i="8"/>
  <c r="F107" i="8"/>
  <c r="J106" i="8"/>
  <c r="E106" i="8"/>
  <c r="E104" i="8"/>
  <c r="F103" i="8"/>
  <c r="J102" i="8"/>
  <c r="E102" i="8"/>
  <c r="V98" i="8"/>
  <c r="N98" i="8"/>
  <c r="H96" i="8"/>
  <c r="V94" i="8"/>
  <c r="N94" i="8"/>
  <c r="U90" i="8"/>
  <c r="L90" i="8"/>
  <c r="F93" i="8"/>
  <c r="J93" i="8"/>
  <c r="N93" i="8"/>
  <c r="T93" i="8"/>
  <c r="S85" i="8"/>
  <c r="I85" i="8"/>
  <c r="E85" i="8"/>
  <c r="V121" i="8"/>
  <c r="L121" i="8"/>
  <c r="H121" i="8"/>
  <c r="D121" i="8"/>
  <c r="V117" i="8"/>
  <c r="V113" i="8"/>
  <c r="V105" i="8"/>
  <c r="L101" i="8"/>
  <c r="H101" i="8"/>
  <c r="D101" i="8"/>
  <c r="S97" i="8"/>
  <c r="G97" i="8"/>
  <c r="V89" i="8"/>
  <c r="M89" i="8"/>
  <c r="E89" i="8"/>
  <c r="G92" i="8"/>
  <c r="K92" i="8"/>
  <c r="U92" i="8"/>
  <c r="V85" i="8"/>
  <c r="H85" i="8"/>
  <c r="V124" i="8"/>
  <c r="L124" i="8"/>
  <c r="H124" i="8"/>
  <c r="D124" i="8"/>
  <c r="U121" i="8"/>
  <c r="G121" i="8"/>
  <c r="V116" i="8"/>
  <c r="H116" i="8"/>
  <c r="D91" i="8"/>
  <c r="H91" i="8"/>
  <c r="L91" i="8"/>
  <c r="V91" i="8"/>
  <c r="O85" i="8"/>
  <c r="U124" i="8"/>
  <c r="K124" i="8"/>
  <c r="N121" i="8"/>
  <c r="U120" i="8"/>
  <c r="G120" i="8"/>
  <c r="N117" i="8"/>
  <c r="U116" i="8"/>
  <c r="K116" i="8"/>
  <c r="H115" i="8"/>
  <c r="T113" i="8"/>
  <c r="F113" i="8"/>
  <c r="G112" i="8"/>
  <c r="T109" i="8"/>
  <c r="F109" i="8"/>
  <c r="K108" i="8"/>
  <c r="U104" i="8"/>
  <c r="K104" i="8"/>
  <c r="J101" i="8"/>
  <c r="U100" i="8"/>
  <c r="K100" i="8"/>
  <c r="F100" i="8"/>
  <c r="M99" i="8"/>
  <c r="V97" i="8"/>
  <c r="J96" i="8"/>
  <c r="S95" i="8"/>
  <c r="F97" i="8"/>
  <c r="J97" i="8"/>
  <c r="N97" i="8"/>
  <c r="T97" i="8"/>
  <c r="L117" i="8"/>
  <c r="H117" i="8"/>
  <c r="D117" i="8"/>
  <c r="L113" i="8"/>
  <c r="H113" i="8"/>
  <c r="D113" i="8"/>
  <c r="V109" i="8"/>
  <c r="L109" i="8"/>
  <c r="H109" i="8"/>
  <c r="D109" i="8"/>
  <c r="L105" i="8"/>
  <c r="H105" i="8"/>
  <c r="D105" i="8"/>
  <c r="L97" i="8"/>
  <c r="E88" i="8"/>
  <c r="I88" i="8"/>
  <c r="M88" i="8"/>
  <c r="S88" i="8"/>
  <c r="G88" i="8"/>
  <c r="K88" i="8"/>
  <c r="U88" i="8"/>
  <c r="Q85" i="8"/>
  <c r="L85" i="8"/>
  <c r="K121" i="8"/>
  <c r="K117" i="8"/>
  <c r="D99" i="8"/>
  <c r="H99" i="8"/>
  <c r="L99" i="8"/>
  <c r="V99" i="8"/>
  <c r="D95" i="8"/>
  <c r="H95" i="8"/>
  <c r="L95" i="8"/>
  <c r="V95" i="8"/>
  <c r="F87" i="8"/>
  <c r="J87" i="8"/>
  <c r="N87" i="8"/>
  <c r="T87" i="8"/>
  <c r="D87" i="8"/>
  <c r="H87" i="8"/>
  <c r="L87" i="8"/>
  <c r="V87" i="8"/>
  <c r="U85" i="8"/>
  <c r="K85" i="8"/>
  <c r="G85" i="8"/>
  <c r="G124" i="8"/>
  <c r="V123" i="8"/>
  <c r="L123" i="8"/>
  <c r="H123" i="8"/>
  <c r="D123" i="8"/>
  <c r="T121" i="8"/>
  <c r="J121" i="8"/>
  <c r="F121" i="8"/>
  <c r="K120" i="8"/>
  <c r="V119" i="8"/>
  <c r="L119" i="8"/>
  <c r="H119" i="8"/>
  <c r="D119" i="8"/>
  <c r="T117" i="8"/>
  <c r="J117" i="8"/>
  <c r="F117" i="8"/>
  <c r="G116" i="8"/>
  <c r="V115" i="8"/>
  <c r="L115" i="8"/>
  <c r="D115" i="8"/>
  <c r="N113" i="8"/>
  <c r="J113" i="8"/>
  <c r="U112" i="8"/>
  <c r="K112" i="8"/>
  <c r="V111" i="8"/>
  <c r="L111" i="8"/>
  <c r="H111" i="8"/>
  <c r="D111" i="8"/>
  <c r="N109" i="8"/>
  <c r="J109" i="8"/>
  <c r="U108" i="8"/>
  <c r="G108" i="8"/>
  <c r="V107" i="8"/>
  <c r="L107" i="8"/>
  <c r="H107" i="8"/>
  <c r="D107" i="8"/>
  <c r="T105" i="8"/>
  <c r="N105" i="8"/>
  <c r="J105" i="8"/>
  <c r="F105" i="8"/>
  <c r="G104" i="8"/>
  <c r="V103" i="8"/>
  <c r="L103" i="8"/>
  <c r="H103" i="8"/>
  <c r="D103" i="8"/>
  <c r="T101" i="8"/>
  <c r="N101" i="8"/>
  <c r="F101" i="8"/>
  <c r="T99" i="8"/>
  <c r="I97" i="8"/>
  <c r="E96" i="8"/>
  <c r="K95" i="8"/>
  <c r="U93" i="8"/>
  <c r="M93" i="8"/>
  <c r="H93" i="8"/>
  <c r="V92" i="8"/>
  <c r="N92" i="8"/>
  <c r="I92" i="8"/>
  <c r="D92" i="8"/>
  <c r="J91" i="8"/>
  <c r="E91" i="8"/>
  <c r="S89" i="8"/>
  <c r="I89" i="8"/>
  <c r="T88" i="8"/>
  <c r="J88" i="8"/>
  <c r="U87" i="8"/>
  <c r="K87" i="8"/>
  <c r="E98" i="8"/>
  <c r="I98" i="8"/>
  <c r="M98" i="8"/>
  <c r="S98" i="8"/>
  <c r="E94" i="8"/>
  <c r="I94" i="8"/>
  <c r="M94" i="8"/>
  <c r="S94" i="8"/>
  <c r="E90" i="8"/>
  <c r="I90" i="8"/>
  <c r="M90" i="8"/>
  <c r="S90" i="8"/>
  <c r="D86" i="8"/>
  <c r="H86" i="8"/>
  <c r="L86" i="8"/>
  <c r="Q86" i="8"/>
  <c r="I86" i="8"/>
  <c r="N86" i="8"/>
  <c r="U86" i="8"/>
  <c r="F86" i="8"/>
  <c r="K86" i="8"/>
  <c r="S86" i="8"/>
  <c r="T85" i="8"/>
  <c r="N85" i="8"/>
  <c r="J85" i="8"/>
  <c r="F85" i="8"/>
  <c r="T124" i="8"/>
  <c r="N124" i="8"/>
  <c r="J124" i="8"/>
  <c r="U123" i="8"/>
  <c r="K123" i="8"/>
  <c r="V122" i="8"/>
  <c r="L122" i="8"/>
  <c r="H122" i="8"/>
  <c r="S121" i="8"/>
  <c r="M121" i="8"/>
  <c r="I121" i="8"/>
  <c r="E121" i="8"/>
  <c r="T120" i="8"/>
  <c r="N120" i="8"/>
  <c r="J120" i="8"/>
  <c r="F120" i="8"/>
  <c r="U119" i="8"/>
  <c r="K119" i="8"/>
  <c r="V118" i="8"/>
  <c r="L118" i="8"/>
  <c r="H118" i="8"/>
  <c r="S117" i="8"/>
  <c r="M117" i="8"/>
  <c r="I117" i="8"/>
  <c r="E117" i="8"/>
  <c r="T116" i="8"/>
  <c r="N116" i="8"/>
  <c r="J116" i="8"/>
  <c r="F116" i="8"/>
  <c r="U115" i="8"/>
  <c r="K115" i="8"/>
  <c r="V114" i="8"/>
  <c r="L114" i="8"/>
  <c r="H114" i="8"/>
  <c r="S113" i="8"/>
  <c r="M113" i="8"/>
  <c r="I113" i="8"/>
  <c r="E113" i="8"/>
  <c r="T112" i="8"/>
  <c r="N112" i="8"/>
  <c r="J112" i="8"/>
  <c r="F112" i="8"/>
  <c r="U111" i="8"/>
  <c r="K111" i="8"/>
  <c r="G111" i="8"/>
  <c r="V110" i="8"/>
  <c r="L110" i="8"/>
  <c r="H110" i="8"/>
  <c r="S109" i="8"/>
  <c r="M109" i="8"/>
  <c r="I109" i="8"/>
  <c r="E109" i="8"/>
  <c r="T108" i="8"/>
  <c r="N108" i="8"/>
  <c r="J108" i="8"/>
  <c r="F108" i="8"/>
  <c r="U107" i="8"/>
  <c r="K107" i="8"/>
  <c r="G107" i="8"/>
  <c r="V106" i="8"/>
  <c r="L106" i="8"/>
  <c r="H106" i="8"/>
  <c r="S105" i="8"/>
  <c r="M105" i="8"/>
  <c r="I105" i="8"/>
  <c r="E105" i="8"/>
  <c r="T104" i="8"/>
  <c r="N104" i="8"/>
  <c r="J104" i="8"/>
  <c r="F104" i="8"/>
  <c r="U103" i="8"/>
  <c r="K103" i="8"/>
  <c r="G103" i="8"/>
  <c r="V102" i="8"/>
  <c r="L102" i="8"/>
  <c r="H102" i="8"/>
  <c r="S101" i="8"/>
  <c r="M101" i="8"/>
  <c r="I101" i="8"/>
  <c r="E101" i="8"/>
  <c r="T100" i="8"/>
  <c r="N100" i="8"/>
  <c r="J100" i="8"/>
  <c r="E100" i="8"/>
  <c r="S99" i="8"/>
  <c r="K99" i="8"/>
  <c r="F99" i="8"/>
  <c r="T98" i="8"/>
  <c r="L98" i="8"/>
  <c r="G98" i="8"/>
  <c r="U97" i="8"/>
  <c r="M97" i="8"/>
  <c r="H97" i="8"/>
  <c r="V96" i="8"/>
  <c r="N96" i="8"/>
  <c r="I96" i="8"/>
  <c r="J95" i="8"/>
  <c r="E95" i="8"/>
  <c r="K94" i="8"/>
  <c r="F94" i="8"/>
  <c r="S93" i="8"/>
  <c r="L93" i="8"/>
  <c r="G93" i="8"/>
  <c r="T92" i="8"/>
  <c r="M92" i="8"/>
  <c r="H92" i="8"/>
  <c r="U91" i="8"/>
  <c r="N91" i="8"/>
  <c r="I91" i="8"/>
  <c r="V90" i="8"/>
  <c r="J90" i="8"/>
  <c r="D90" i="8"/>
  <c r="H88" i="8"/>
  <c r="S87" i="8"/>
  <c r="I87" i="8"/>
  <c r="T86" i="8"/>
  <c r="G86" i="8"/>
  <c r="D89" i="8"/>
  <c r="H89" i="8"/>
  <c r="L89" i="8"/>
  <c r="F89" i="8"/>
  <c r="J89" i="8"/>
  <c r="N89" i="8"/>
  <c r="T89" i="8"/>
  <c r="V101" i="8"/>
  <c r="K93" i="8"/>
  <c r="E93" i="8"/>
  <c r="G96" i="8"/>
  <c r="K96" i="8"/>
  <c r="U96" i="8"/>
  <c r="V120" i="8"/>
  <c r="L120" i="8"/>
  <c r="H120" i="8"/>
  <c r="U117" i="8"/>
  <c r="L116" i="8"/>
  <c r="U113" i="8"/>
  <c r="K113" i="8"/>
  <c r="V112" i="8"/>
  <c r="L112" i="8"/>
  <c r="H112" i="8"/>
  <c r="S111" i="8"/>
  <c r="M111" i="8"/>
  <c r="I111" i="8"/>
  <c r="U109" i="8"/>
  <c r="K109" i="8"/>
  <c r="V108" i="8"/>
  <c r="L108" i="8"/>
  <c r="H108" i="8"/>
  <c r="S107" i="8"/>
  <c r="M107" i="8"/>
  <c r="I107" i="8"/>
  <c r="U105" i="8"/>
  <c r="K105" i="8"/>
  <c r="V104" i="8"/>
  <c r="L104" i="8"/>
  <c r="H104" i="8"/>
  <c r="S103" i="8"/>
  <c r="M103" i="8"/>
  <c r="I103" i="8"/>
  <c r="U101" i="8"/>
  <c r="K101" i="8"/>
  <c r="V100" i="8"/>
  <c r="L100" i="8"/>
  <c r="H100" i="8"/>
  <c r="U99" i="8"/>
  <c r="N99" i="8"/>
  <c r="I99" i="8"/>
  <c r="K97" i="8"/>
  <c r="E97" i="8"/>
  <c r="S96" i="8"/>
  <c r="L96" i="8"/>
  <c r="F96" i="8"/>
  <c r="T95" i="8"/>
  <c r="M95" i="8"/>
  <c r="G95" i="8"/>
  <c r="V93" i="8"/>
  <c r="I93" i="8"/>
  <c r="D93" i="8"/>
  <c r="J92" i="8"/>
  <c r="E92" i="8"/>
  <c r="S91" i="8"/>
  <c r="K91" i="8"/>
  <c r="F91" i="8"/>
  <c r="U89" i="8"/>
  <c r="K89" i="8"/>
  <c r="V88" i="8"/>
  <c r="L88" i="8"/>
  <c r="D88" i="8"/>
  <c r="M87" i="8"/>
  <c r="E87" i="8"/>
  <c r="E4" i="8"/>
  <c r="E5" i="8"/>
  <c r="E6" i="8"/>
  <c r="E7" i="8"/>
  <c r="E15" i="8"/>
  <c r="E16" i="8"/>
  <c r="E8" i="8"/>
  <c r="E9" i="8"/>
  <c r="E17" i="8"/>
  <c r="E18" i="8"/>
  <c r="E10" i="8"/>
  <c r="E11" i="8"/>
  <c r="E12" i="8"/>
  <c r="E13" i="8"/>
  <c r="E14" i="8"/>
  <c r="Z247" i="8" l="1" a="1"/>
  <c r="Y247" i="8" a="1"/>
  <c r="AC247" i="8" a="1"/>
  <c r="X247" i="8" a="1"/>
  <c r="AA247" i="8" a="1"/>
  <c r="AK247" i="8" a="1"/>
  <c r="AI247" i="8" a="1"/>
  <c r="AF247" i="8" a="1"/>
  <c r="AE247" i="8" a="1"/>
  <c r="AM247" i="8" a="1"/>
  <c r="AB247" i="8" a="1"/>
  <c r="AN247" i="8" a="1"/>
  <c r="AD247" i="8" a="1"/>
  <c r="AH247" i="8" a="1"/>
  <c r="AJ247" i="8" a="1"/>
  <c r="AG247" i="8" a="1"/>
  <c r="AL247" i="8" a="1"/>
  <c r="AF85" i="8" a="1"/>
  <c r="AF166" i="8" a="1"/>
  <c r="Y166" i="8" a="1"/>
  <c r="X166" i="8" a="1"/>
  <c r="AA166" i="8" a="1"/>
  <c r="AA85" i="8" a="1"/>
  <c r="AK166" i="8" a="1"/>
  <c r="AK85" i="8" a="1"/>
  <c r="AJ166" i="8" a="1"/>
  <c r="AJ85" i="8" a="1"/>
  <c r="AE85" i="8" a="1"/>
  <c r="AE166" i="8" a="1"/>
  <c r="AI166" i="8" a="1"/>
  <c r="AI85" i="8" a="1"/>
  <c r="AM166" i="8" a="1"/>
  <c r="AM85" i="8" a="1"/>
  <c r="AB166" i="8" a="1"/>
  <c r="AB85" i="8" a="1"/>
  <c r="Z166" i="8" a="1"/>
  <c r="Z85" i="8" a="1"/>
  <c r="AN166" i="8" a="1"/>
  <c r="AN85" i="8" a="1"/>
  <c r="AC85" i="8" a="1"/>
  <c r="AC166" i="8" a="1"/>
  <c r="AD85" i="8" a="1"/>
  <c r="AD166" i="8" a="1"/>
  <c r="AH166" i="8" a="1"/>
  <c r="AH85" i="8" a="1"/>
  <c r="AL166" i="8" a="1"/>
  <c r="AL85" i="8" a="1"/>
  <c r="AG85" i="8" a="1"/>
  <c r="AG166" i="8" a="1"/>
  <c r="Y85" i="8" a="1"/>
  <c r="X85" i="8" a="1"/>
  <c r="B38"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K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I7" i="1"/>
  <c r="AM7" i="1"/>
  <c r="J3" i="3"/>
  <c r="J5" i="3"/>
  <c r="J6" i="3"/>
  <c r="J7" i="3"/>
  <c r="J9" i="3"/>
  <c r="J11" i="3"/>
  <c r="J13" i="3"/>
  <c r="J14" i="3"/>
  <c r="J15" i="3"/>
  <c r="J16" i="3"/>
  <c r="J17" i="3"/>
  <c r="J19" i="3"/>
  <c r="J22" i="3"/>
  <c r="U6" i="3"/>
  <c r="V11" i="3"/>
  <c r="U12" i="3"/>
  <c r="V18" i="3"/>
  <c r="U19" i="3"/>
  <c r="U20" i="3"/>
  <c r="U22" i="3"/>
  <c r="V9" i="3"/>
  <c r="A1" i="5"/>
  <c r="B39" i="4"/>
  <c r="J10" i="3"/>
  <c r="U9" i="3"/>
  <c r="J8" i="3"/>
  <c r="E7" i="1"/>
  <c r="U14" i="3"/>
  <c r="U10" i="3"/>
  <c r="U8" i="3"/>
  <c r="V8" i="3"/>
  <c r="G2" i="3"/>
  <c r="J2" i="3"/>
  <c r="AN250" i="8" l="1"/>
  <c r="AN297" i="8"/>
  <c r="AN282" i="8"/>
  <c r="AN280" i="8"/>
  <c r="AN290" i="8"/>
  <c r="AN300" i="8"/>
  <c r="AN303" i="8"/>
  <c r="AN251" i="8"/>
  <c r="AN273" i="8"/>
  <c r="AN270" i="8"/>
  <c r="AN268" i="8"/>
  <c r="AN266" i="8"/>
  <c r="AN288" i="8"/>
  <c r="AN279" i="8"/>
  <c r="AN322" i="8"/>
  <c r="AN296" i="8"/>
  <c r="AN258" i="8"/>
  <c r="AN256" i="8"/>
  <c r="AN254" i="8"/>
  <c r="AN276" i="8"/>
  <c r="AN255" i="8"/>
  <c r="AN310" i="8"/>
  <c r="AN283" i="8"/>
  <c r="AN257" i="8"/>
  <c r="AN308" i="8"/>
  <c r="AN301" i="8"/>
  <c r="AN321" i="8"/>
  <c r="AN278" i="8"/>
  <c r="AN274" i="8"/>
  <c r="AN271" i="8"/>
  <c r="AN305" i="8"/>
  <c r="AN260" i="8"/>
  <c r="AN289" i="8"/>
  <c r="AN285" i="8"/>
  <c r="AN323" i="8"/>
  <c r="AN262" i="8"/>
  <c r="AN259" i="8"/>
  <c r="AN281" i="8"/>
  <c r="AN319" i="8"/>
  <c r="AN277" i="8"/>
  <c r="AN249" i="8"/>
  <c r="AN311" i="8"/>
  <c r="AN247" i="8"/>
  <c r="AN269" i="8"/>
  <c r="AN315" i="8"/>
  <c r="AN265" i="8"/>
  <c r="AN320" i="8"/>
  <c r="AN299" i="8"/>
  <c r="AN318" i="8"/>
  <c r="AN316" i="8"/>
  <c r="AN291" i="8"/>
  <c r="AN253" i="8"/>
  <c r="AN284" i="8"/>
  <c r="AN287" i="8"/>
  <c r="AN294" i="8"/>
  <c r="AN292" i="8"/>
  <c r="AN314" i="8"/>
  <c r="AN312" i="8"/>
  <c r="AN307" i="8"/>
  <c r="AN263" i="8"/>
  <c r="AN248" i="8"/>
  <c r="AN264" i="8"/>
  <c r="AN295" i="8"/>
  <c r="AN252" i="8"/>
  <c r="AN306" i="8"/>
  <c r="AN272" i="8"/>
  <c r="AN317" i="8"/>
  <c r="AN326" i="8"/>
  <c r="AN293" i="8"/>
  <c r="AN302" i="8"/>
  <c r="AN304" i="8"/>
  <c r="AN275" i="8"/>
  <c r="AN309" i="8"/>
  <c r="AN298" i="8"/>
  <c r="AN261" i="8"/>
  <c r="AN286" i="8"/>
  <c r="AN267" i="8"/>
  <c r="AN325" i="8"/>
  <c r="AN313" i="8"/>
  <c r="AN324" i="8"/>
  <c r="AM247" i="8"/>
  <c r="AM302" i="8"/>
  <c r="AM269" i="8"/>
  <c r="AM299" i="8"/>
  <c r="AM326" i="8"/>
  <c r="AM250" i="8"/>
  <c r="AM249" i="8"/>
  <c r="AM271" i="8"/>
  <c r="AM266" i="8"/>
  <c r="AM292" i="8"/>
  <c r="AM287" i="8"/>
  <c r="AM290" i="8"/>
  <c r="AM306" i="8"/>
  <c r="AM320" i="8"/>
  <c r="AM259" i="8"/>
  <c r="AM313" i="8"/>
  <c r="AM268" i="8"/>
  <c r="AM275" i="8"/>
  <c r="AM278" i="8"/>
  <c r="AM258" i="8"/>
  <c r="AM308" i="8"/>
  <c r="AM312" i="8"/>
  <c r="AM314" i="8"/>
  <c r="AM318" i="8"/>
  <c r="AM300" i="8"/>
  <c r="AM316" i="8"/>
  <c r="AM272" i="8"/>
  <c r="AM288" i="8"/>
  <c r="AM254" i="8"/>
  <c r="AM270" i="8"/>
  <c r="AM322" i="8"/>
  <c r="AM321" i="8"/>
  <c r="AM260" i="8"/>
  <c r="AM282" i="8"/>
  <c r="AM276" i="8"/>
  <c r="AM325" i="8"/>
  <c r="AM281" i="8"/>
  <c r="AM310" i="8"/>
  <c r="AM309" i="8"/>
  <c r="AM248" i="8"/>
  <c r="AM293" i="8"/>
  <c r="AM264" i="8"/>
  <c r="AM289" i="8"/>
  <c r="AM304" i="8"/>
  <c r="AM298" i="8"/>
  <c r="AM297" i="8"/>
  <c r="AM319" i="8"/>
  <c r="AM256" i="8"/>
  <c r="AM252" i="8"/>
  <c r="AM265" i="8"/>
  <c r="AM280" i="8"/>
  <c r="AM286" i="8"/>
  <c r="AM285" i="8"/>
  <c r="AM307" i="8"/>
  <c r="AM267" i="8"/>
  <c r="AM317" i="8"/>
  <c r="AM311" i="8"/>
  <c r="AM279" i="8"/>
  <c r="AM262" i="8"/>
  <c r="AM261" i="8"/>
  <c r="AM283" i="8"/>
  <c r="AM291" i="8"/>
  <c r="AM296" i="8"/>
  <c r="AM255" i="8"/>
  <c r="AM284" i="8"/>
  <c r="AM323" i="8"/>
  <c r="AM295" i="8"/>
  <c r="AM263" i="8"/>
  <c r="AM251" i="8"/>
  <c r="AM315" i="8"/>
  <c r="AM324" i="8"/>
  <c r="AM301" i="8"/>
  <c r="AM257" i="8"/>
  <c r="AM253" i="8"/>
  <c r="AM303" i="8"/>
  <c r="AM274" i="8"/>
  <c r="AM277" i="8"/>
  <c r="AM305" i="8"/>
  <c r="AM294" i="8"/>
  <c r="AM273" i="8"/>
  <c r="AE249" i="8"/>
  <c r="AE252" i="8"/>
  <c r="AE311" i="8"/>
  <c r="AE268" i="8"/>
  <c r="AE287" i="8"/>
  <c r="AE259" i="8"/>
  <c r="AE324" i="8"/>
  <c r="AE308" i="8"/>
  <c r="AE251" i="8"/>
  <c r="AE315" i="8"/>
  <c r="AE275" i="8"/>
  <c r="AE306" i="8"/>
  <c r="AE276" i="8"/>
  <c r="AE260" i="8"/>
  <c r="AE320" i="8"/>
  <c r="AE279" i="8"/>
  <c r="AE322" i="8"/>
  <c r="AE282" i="8"/>
  <c r="AE299" i="8"/>
  <c r="AE316" i="8"/>
  <c r="AE294" i="8"/>
  <c r="AE295" i="8"/>
  <c r="AE325" i="8"/>
  <c r="AE286" i="8"/>
  <c r="AE292" i="8"/>
  <c r="AE309" i="8"/>
  <c r="AE256" i="8"/>
  <c r="AE258" i="8"/>
  <c r="AE247" i="8"/>
  <c r="AE313" i="8"/>
  <c r="AE274" i="8"/>
  <c r="AE267" i="8"/>
  <c r="AE297" i="8"/>
  <c r="AE291" i="8"/>
  <c r="AE281" i="8"/>
  <c r="AE318" i="8"/>
  <c r="AE289" i="8"/>
  <c r="AE262" i="8"/>
  <c r="AE302" i="8"/>
  <c r="AE285" i="8"/>
  <c r="AE326" i="8"/>
  <c r="AE280" i="8"/>
  <c r="AE270" i="8"/>
  <c r="AE265" i="8"/>
  <c r="AE250" i="8"/>
  <c r="AE266" i="8"/>
  <c r="AE273" i="8"/>
  <c r="AE254" i="8"/>
  <c r="AE303" i="8"/>
  <c r="AE305" i="8"/>
  <c r="AE312" i="8"/>
  <c r="AE296" i="8"/>
  <c r="AE301" i="8"/>
  <c r="AE261" i="8"/>
  <c r="AE264" i="8"/>
  <c r="AE290" i="8"/>
  <c r="AE304" i="8"/>
  <c r="AE323" i="8"/>
  <c r="AE283" i="8"/>
  <c r="AE253" i="8"/>
  <c r="AE319" i="8"/>
  <c r="AE317" i="8"/>
  <c r="AE271" i="8"/>
  <c r="AE257" i="8"/>
  <c r="AE255" i="8"/>
  <c r="AE277" i="8"/>
  <c r="AE293" i="8"/>
  <c r="AE284" i="8"/>
  <c r="AE263" i="8"/>
  <c r="AE272" i="8"/>
  <c r="AE321" i="8"/>
  <c r="AE269" i="8"/>
  <c r="AE314" i="8"/>
  <c r="AE298" i="8"/>
  <c r="AE278" i="8"/>
  <c r="AE288" i="8"/>
  <c r="AE307" i="8"/>
  <c r="AE310" i="8"/>
  <c r="AE300" i="8"/>
  <c r="AE248" i="8"/>
  <c r="AB247" i="8"/>
  <c r="AB293" i="8"/>
  <c r="AB291" i="8"/>
  <c r="AB294" i="8"/>
  <c r="AB297" i="8"/>
  <c r="AB265" i="8"/>
  <c r="AB248" i="8"/>
  <c r="AB292" i="8"/>
  <c r="AB326" i="8"/>
  <c r="AB317" i="8"/>
  <c r="AB285" i="8"/>
  <c r="AB300" i="8"/>
  <c r="AB282" i="8"/>
  <c r="AB270" i="8"/>
  <c r="AB278" i="8"/>
  <c r="AB257" i="8"/>
  <c r="AB273" i="8"/>
  <c r="AB264" i="8"/>
  <c r="AB281" i="8"/>
  <c r="AB279" i="8"/>
  <c r="AB324" i="8"/>
  <c r="AB325" i="8"/>
  <c r="AB318" i="8"/>
  <c r="AB310" i="8"/>
  <c r="AB314" i="8"/>
  <c r="AB252" i="8"/>
  <c r="AB288" i="8"/>
  <c r="AB253" i="8"/>
  <c r="AB258" i="8"/>
  <c r="AB320" i="8"/>
  <c r="AB254" i="8"/>
  <c r="AB280" i="8"/>
  <c r="AB323" i="8"/>
  <c r="AB311" i="8"/>
  <c r="AB315" i="8"/>
  <c r="AB308" i="8"/>
  <c r="AB289" i="8"/>
  <c r="AB306" i="8"/>
  <c r="AB286" i="8"/>
  <c r="AB251" i="8"/>
  <c r="AB267" i="8"/>
  <c r="AB296" i="8"/>
  <c r="AB312" i="8"/>
  <c r="AB269" i="8"/>
  <c r="AB274" i="8"/>
  <c r="AB298" i="8"/>
  <c r="AB302" i="8"/>
  <c r="AB284" i="8"/>
  <c r="AB276" i="8"/>
  <c r="AB256" i="8"/>
  <c r="AB250" i="8"/>
  <c r="AB309" i="8"/>
  <c r="AB301" i="8"/>
  <c r="AB260" i="8"/>
  <c r="AB263" i="8"/>
  <c r="AB313" i="8"/>
  <c r="AB268" i="8"/>
  <c r="AB277" i="8"/>
  <c r="AB303" i="8"/>
  <c r="AB262" i="8"/>
  <c r="AB287" i="8"/>
  <c r="AB255" i="8"/>
  <c r="AB322" i="8"/>
  <c r="AB290" i="8"/>
  <c r="AB319" i="8"/>
  <c r="AB316" i="8"/>
  <c r="AB321" i="8"/>
  <c r="AB307" i="8"/>
  <c r="AB261" i="8"/>
  <c r="AB295" i="8"/>
  <c r="AB249" i="8"/>
  <c r="AB283" i="8"/>
  <c r="AB266" i="8"/>
  <c r="AB271" i="8"/>
  <c r="AB275" i="8"/>
  <c r="AB305" i="8"/>
  <c r="AB299" i="8"/>
  <c r="AB259" i="8"/>
  <c r="AB304" i="8"/>
  <c r="AB272" i="8"/>
  <c r="AF248" i="8"/>
  <c r="AF304" i="8"/>
  <c r="AF314" i="8"/>
  <c r="AF253" i="8"/>
  <c r="AF317" i="8"/>
  <c r="AF262" i="8"/>
  <c r="AF275" i="8"/>
  <c r="AF284" i="8"/>
  <c r="AF280" i="8"/>
  <c r="AF302" i="8"/>
  <c r="AF324" i="8"/>
  <c r="AF292" i="8"/>
  <c r="AF250" i="8"/>
  <c r="AF263" i="8"/>
  <c r="AF272" i="8"/>
  <c r="AF268" i="8"/>
  <c r="AF290" i="8"/>
  <c r="AF312" i="8"/>
  <c r="AF313" i="8"/>
  <c r="AF319" i="8"/>
  <c r="AF321" i="8"/>
  <c r="AF260" i="8"/>
  <c r="AF294" i="8"/>
  <c r="AF254" i="8"/>
  <c r="AF276" i="8"/>
  <c r="AF287" i="8"/>
  <c r="AF305" i="8"/>
  <c r="AF285" i="8"/>
  <c r="AF269" i="8"/>
  <c r="AF295" i="8"/>
  <c r="AF264" i="8"/>
  <c r="AF251" i="8"/>
  <c r="AF316" i="8"/>
  <c r="AF273" i="8"/>
  <c r="AF315" i="8"/>
  <c r="AF270" i="8"/>
  <c r="AF252" i="8"/>
  <c r="AF322" i="8"/>
  <c r="AF291" i="8"/>
  <c r="AF261" i="8"/>
  <c r="AF271" i="8"/>
  <c r="AF279" i="8"/>
  <c r="AF293" i="8"/>
  <c r="AF307" i="8"/>
  <c r="AF310" i="8"/>
  <c r="AF301" i="8"/>
  <c r="AF249" i="8"/>
  <c r="AF306" i="8"/>
  <c r="AF267" i="8"/>
  <c r="AF303" i="8"/>
  <c r="AF259" i="8"/>
  <c r="AF298" i="8"/>
  <c r="AF277" i="8"/>
  <c r="AF320" i="8"/>
  <c r="AF257" i="8"/>
  <c r="AF326" i="8"/>
  <c r="AF289" i="8"/>
  <c r="AF282" i="8"/>
  <c r="AF274" i="8"/>
  <c r="AF299" i="8"/>
  <c r="AF296" i="8"/>
  <c r="AF265" i="8"/>
  <c r="AF311" i="8"/>
  <c r="AF281" i="8"/>
  <c r="AF286" i="8"/>
  <c r="AF256" i="8"/>
  <c r="AF283" i="8"/>
  <c r="AF247" i="8"/>
  <c r="AF258" i="8"/>
  <c r="AF255" i="8"/>
  <c r="AF323" i="8"/>
  <c r="AF278" i="8"/>
  <c r="AF309" i="8"/>
  <c r="AF266" i="8"/>
  <c r="AF297" i="8"/>
  <c r="AF288" i="8"/>
  <c r="AF325" i="8"/>
  <c r="AF308" i="8"/>
  <c r="AF300" i="8"/>
  <c r="AF318" i="8"/>
  <c r="AI250" i="8"/>
  <c r="AI273" i="8"/>
  <c r="AI316" i="8"/>
  <c r="AI318" i="8"/>
  <c r="AI312" i="8"/>
  <c r="AI319" i="8"/>
  <c r="AI313" i="8"/>
  <c r="AI322" i="8"/>
  <c r="AI308" i="8"/>
  <c r="AI304" i="8"/>
  <c r="AI294" i="8"/>
  <c r="AI300" i="8"/>
  <c r="AI283" i="8"/>
  <c r="AI289" i="8"/>
  <c r="AI310" i="8"/>
  <c r="AI272" i="8"/>
  <c r="AI292" i="8"/>
  <c r="AI258" i="8"/>
  <c r="AI288" i="8"/>
  <c r="AI247" i="8"/>
  <c r="AI277" i="8"/>
  <c r="AI298" i="8"/>
  <c r="AI282" i="8"/>
  <c r="AI256" i="8"/>
  <c r="AI255" i="8"/>
  <c r="AI252" i="8"/>
  <c r="AI315" i="8"/>
  <c r="AI323" i="8"/>
  <c r="AI262" i="8"/>
  <c r="AI269" i="8"/>
  <c r="AI309" i="8"/>
  <c r="AI314" i="8"/>
  <c r="AI321" i="8"/>
  <c r="AI291" i="8"/>
  <c r="AI311" i="8"/>
  <c r="AI317" i="8"/>
  <c r="AI261" i="8"/>
  <c r="AI290" i="8"/>
  <c r="AI285" i="8"/>
  <c r="AI267" i="8"/>
  <c r="AI299" i="8"/>
  <c r="AI305" i="8"/>
  <c r="AI296" i="8"/>
  <c r="AI266" i="8"/>
  <c r="AI249" i="8"/>
  <c r="AI326" i="8"/>
  <c r="AI287" i="8"/>
  <c r="AI293" i="8"/>
  <c r="AI260" i="8"/>
  <c r="AI325" i="8"/>
  <c r="AI320" i="8"/>
  <c r="AI302" i="8"/>
  <c r="AI275" i="8"/>
  <c r="AI297" i="8"/>
  <c r="AI257" i="8"/>
  <c r="AI259" i="8"/>
  <c r="AI324" i="8"/>
  <c r="AI248" i="8"/>
  <c r="AI254" i="8"/>
  <c r="AI251" i="8"/>
  <c r="AI276" i="8"/>
  <c r="AI264" i="8"/>
  <c r="AI284" i="8"/>
  <c r="AI295" i="8"/>
  <c r="AI306" i="8"/>
  <c r="AI271" i="8"/>
  <c r="AI270" i="8"/>
  <c r="AI281" i="8"/>
  <c r="AI278" i="8"/>
  <c r="AI280" i="8"/>
  <c r="AI265" i="8"/>
  <c r="AI268" i="8"/>
  <c r="AI253" i="8"/>
  <c r="AI307" i="8"/>
  <c r="AI263" i="8"/>
  <c r="AI303" i="8"/>
  <c r="AI286" i="8"/>
  <c r="AI279" i="8"/>
  <c r="AI274" i="8"/>
  <c r="AI301" i="8"/>
  <c r="AK247" i="8"/>
  <c r="AK292" i="8"/>
  <c r="AK266" i="8"/>
  <c r="AK288" i="8"/>
  <c r="AK263" i="8"/>
  <c r="AK269" i="8"/>
  <c r="AK273" i="8"/>
  <c r="AK295" i="8"/>
  <c r="AK306" i="8"/>
  <c r="AK254" i="8"/>
  <c r="AK276" i="8"/>
  <c r="AK251" i="8"/>
  <c r="AK316" i="8"/>
  <c r="AK261" i="8"/>
  <c r="AK283" i="8"/>
  <c r="AK270" i="8"/>
  <c r="AK325" i="8"/>
  <c r="AK264" i="8"/>
  <c r="AK322" i="8"/>
  <c r="AK256" i="8"/>
  <c r="AK249" i="8"/>
  <c r="AK271" i="8"/>
  <c r="AK280" i="8"/>
  <c r="AK289" i="8"/>
  <c r="AK281" i="8"/>
  <c r="AK286" i="8"/>
  <c r="AK326" i="8"/>
  <c r="AK296" i="8"/>
  <c r="AK303" i="8"/>
  <c r="AK277" i="8"/>
  <c r="AK268" i="8"/>
  <c r="AK274" i="8"/>
  <c r="AK311" i="8"/>
  <c r="AK284" i="8"/>
  <c r="AK279" i="8"/>
  <c r="AK265" i="8"/>
  <c r="AK291" i="8"/>
  <c r="AK262" i="8"/>
  <c r="AK287" i="8"/>
  <c r="AK272" i="8"/>
  <c r="AK314" i="8"/>
  <c r="AK253" i="8"/>
  <c r="AK255" i="8"/>
  <c r="AK250" i="8"/>
  <c r="AK321" i="8"/>
  <c r="AK260" i="8"/>
  <c r="AK318" i="8"/>
  <c r="AK302" i="8"/>
  <c r="AK324" i="8"/>
  <c r="AK323" i="8"/>
  <c r="AK294" i="8"/>
  <c r="AK309" i="8"/>
  <c r="AK248" i="8"/>
  <c r="AK304" i="8"/>
  <c r="AK278" i="8"/>
  <c r="AK300" i="8"/>
  <c r="AK275" i="8"/>
  <c r="AK305" i="8"/>
  <c r="AK285" i="8"/>
  <c r="AK307" i="8"/>
  <c r="AK293" i="8"/>
  <c r="AK315" i="8"/>
  <c r="AK257" i="8"/>
  <c r="AK267" i="8"/>
  <c r="AK290" i="8"/>
  <c r="AK297" i="8"/>
  <c r="AK313" i="8"/>
  <c r="AK320" i="8"/>
  <c r="AK301" i="8"/>
  <c r="AK308" i="8"/>
  <c r="AK312" i="8"/>
  <c r="AK319" i="8"/>
  <c r="AK252" i="8"/>
  <c r="AK259" i="8"/>
  <c r="AK317" i="8"/>
  <c r="AK299" i="8"/>
  <c r="AK310" i="8"/>
  <c r="AK298" i="8"/>
  <c r="AK282" i="8"/>
  <c r="AK258" i="8"/>
  <c r="AL247" i="8"/>
  <c r="AL316" i="8"/>
  <c r="AL301" i="8"/>
  <c r="AL318" i="8"/>
  <c r="AL310" i="8"/>
  <c r="AL263" i="8"/>
  <c r="AL272" i="8"/>
  <c r="AL268" i="8"/>
  <c r="AL289" i="8"/>
  <c r="AL294" i="8"/>
  <c r="AL298" i="8"/>
  <c r="AL321" i="8"/>
  <c r="AL260" i="8"/>
  <c r="AL270" i="8"/>
  <c r="AL267" i="8"/>
  <c r="AL277" i="8"/>
  <c r="AL305" i="8"/>
  <c r="AL286" i="8"/>
  <c r="AL309" i="8"/>
  <c r="AL248" i="8"/>
  <c r="AL256" i="8"/>
  <c r="AL302" i="8"/>
  <c r="AL324" i="8"/>
  <c r="AL303" i="8"/>
  <c r="AL250" i="8"/>
  <c r="AL273" i="8"/>
  <c r="AL295" i="8"/>
  <c r="AL258" i="8"/>
  <c r="AL290" i="8"/>
  <c r="AL312" i="8"/>
  <c r="AL279" i="8"/>
  <c r="AL281" i="8"/>
  <c r="AL261" i="8"/>
  <c r="AL283" i="8"/>
  <c r="AL291" i="8"/>
  <c r="AL278" i="8"/>
  <c r="AL300" i="8"/>
  <c r="AL323" i="8"/>
  <c r="AL280" i="8"/>
  <c r="AL249" i="8"/>
  <c r="AL271" i="8"/>
  <c r="AL306" i="8"/>
  <c r="AL266" i="8"/>
  <c r="AL288" i="8"/>
  <c r="AL299" i="8"/>
  <c r="AL315" i="8"/>
  <c r="AL320" i="8"/>
  <c r="AL259" i="8"/>
  <c r="AL282" i="8"/>
  <c r="AL254" i="8"/>
  <c r="AL276" i="8"/>
  <c r="AL275" i="8"/>
  <c r="AL255" i="8"/>
  <c r="AL308" i="8"/>
  <c r="AL269" i="8"/>
  <c r="AL313" i="8"/>
  <c r="AL252" i="8"/>
  <c r="AL322" i="8"/>
  <c r="AL287" i="8"/>
  <c r="AL284" i="8"/>
  <c r="AL257" i="8"/>
  <c r="AL292" i="8"/>
  <c r="AL251" i="8"/>
  <c r="AL293" i="8"/>
  <c r="AL274" i="8"/>
  <c r="AL304" i="8"/>
  <c r="AL262" i="8"/>
  <c r="AL317" i="8"/>
  <c r="AL311" i="8"/>
  <c r="AL326" i="8"/>
  <c r="AL297" i="8"/>
  <c r="AL314" i="8"/>
  <c r="AL285" i="8"/>
  <c r="AL253" i="8"/>
  <c r="AL325" i="8"/>
  <c r="AL296" i="8"/>
  <c r="AL307" i="8"/>
  <c r="AL265" i="8"/>
  <c r="AL319" i="8"/>
  <c r="AL264" i="8"/>
  <c r="AA248" i="8"/>
  <c r="AA247" i="8"/>
  <c r="AA259" i="8"/>
  <c r="AA324" i="8"/>
  <c r="AA279" i="8"/>
  <c r="AA251" i="8"/>
  <c r="AA302" i="8"/>
  <c r="AA308" i="8"/>
  <c r="AA288" i="8"/>
  <c r="AA307" i="8"/>
  <c r="AA282" i="8"/>
  <c r="AA312" i="8"/>
  <c r="AA326" i="8"/>
  <c r="AA322" i="8"/>
  <c r="AA266" i="8"/>
  <c r="AA296" i="8"/>
  <c r="AA325" i="8"/>
  <c r="AA295" i="8"/>
  <c r="AA294" i="8"/>
  <c r="AA305" i="8"/>
  <c r="AA300" i="8"/>
  <c r="AA290" i="8"/>
  <c r="AA310" i="8"/>
  <c r="AA289" i="8"/>
  <c r="AA284" i="8"/>
  <c r="AA276" i="8"/>
  <c r="AA254" i="8"/>
  <c r="AA257" i="8"/>
  <c r="AA298" i="8"/>
  <c r="AA272" i="8"/>
  <c r="AA277" i="8"/>
  <c r="AA283" i="8"/>
  <c r="AA292" i="8"/>
  <c r="AA252" i="8"/>
  <c r="AA301" i="8"/>
  <c r="AA286" i="8"/>
  <c r="AA321" i="8"/>
  <c r="AA260" i="8"/>
  <c r="AA306" i="8"/>
  <c r="AA291" i="8"/>
  <c r="AA271" i="8"/>
  <c r="AA264" i="8"/>
  <c r="AA274" i="8"/>
  <c r="AA309" i="8"/>
  <c r="AA303" i="8"/>
  <c r="AA258" i="8"/>
  <c r="AA255" i="8"/>
  <c r="AA318" i="8"/>
  <c r="AA323" i="8"/>
  <c r="AA262" i="8"/>
  <c r="AA297" i="8"/>
  <c r="AA275" i="8"/>
  <c r="AA317" i="8"/>
  <c r="AA314" i="8"/>
  <c r="AA270" i="8"/>
  <c r="AA311" i="8"/>
  <c r="AA250" i="8"/>
  <c r="AA285" i="8"/>
  <c r="AA253" i="8"/>
  <c r="AA316" i="8"/>
  <c r="AA278" i="8"/>
  <c r="AA269" i="8"/>
  <c r="AA299" i="8"/>
  <c r="AA293" i="8"/>
  <c r="AA273" i="8"/>
  <c r="AA249" i="8"/>
  <c r="AA256" i="8"/>
  <c r="AA313" i="8"/>
  <c r="AA304" i="8"/>
  <c r="AA287" i="8"/>
  <c r="AA280" i="8"/>
  <c r="AA261" i="8"/>
  <c r="AA268" i="8"/>
  <c r="AA281" i="8"/>
  <c r="AA319" i="8"/>
  <c r="AA265" i="8"/>
  <c r="AA315" i="8"/>
  <c r="AA263" i="8"/>
  <c r="AA267" i="8"/>
  <c r="AA320" i="8"/>
  <c r="AG247" i="8"/>
  <c r="AG326" i="8"/>
  <c r="AG265" i="8"/>
  <c r="AG281" i="8"/>
  <c r="AG310" i="8"/>
  <c r="AG321" i="8"/>
  <c r="AG260" i="8"/>
  <c r="AG316" i="8"/>
  <c r="AG314" i="8"/>
  <c r="AG253" i="8"/>
  <c r="AG292" i="8"/>
  <c r="AG298" i="8"/>
  <c r="AG309" i="8"/>
  <c r="AG248" i="8"/>
  <c r="AG256" i="8"/>
  <c r="AG302" i="8"/>
  <c r="AG324" i="8"/>
  <c r="AG303" i="8"/>
  <c r="AG286" i="8"/>
  <c r="AG297" i="8"/>
  <c r="AG319" i="8"/>
  <c r="AG258" i="8"/>
  <c r="AG266" i="8"/>
  <c r="AG288" i="8"/>
  <c r="AG311" i="8"/>
  <c r="AG250" i="8"/>
  <c r="AG261" i="8"/>
  <c r="AG283" i="8"/>
  <c r="AG293" i="8"/>
  <c r="AG254" i="8"/>
  <c r="AG276" i="8"/>
  <c r="AG299" i="8"/>
  <c r="AG270" i="8"/>
  <c r="AG249" i="8"/>
  <c r="AG271" i="8"/>
  <c r="AG257" i="8"/>
  <c r="AG325" i="8"/>
  <c r="AG264" i="8"/>
  <c r="AG287" i="8"/>
  <c r="AG305" i="8"/>
  <c r="AG320" i="8"/>
  <c r="AG259" i="8"/>
  <c r="AG304" i="8"/>
  <c r="AG313" i="8"/>
  <c r="AG252" i="8"/>
  <c r="AG275" i="8"/>
  <c r="AG269" i="8"/>
  <c r="AG308" i="8"/>
  <c r="AG268" i="8"/>
  <c r="AG301" i="8"/>
  <c r="AG306" i="8"/>
  <c r="AG263" i="8"/>
  <c r="AG280" i="8"/>
  <c r="AG296" i="8"/>
  <c r="AG255" i="8"/>
  <c r="AG277" i="8"/>
  <c r="AG317" i="8"/>
  <c r="AG322" i="8"/>
  <c r="AG279" i="8"/>
  <c r="AG272" i="8"/>
  <c r="AG312" i="8"/>
  <c r="AG307" i="8"/>
  <c r="AG300" i="8"/>
  <c r="AG295" i="8"/>
  <c r="AG282" i="8"/>
  <c r="AG267" i="8"/>
  <c r="AG323" i="8"/>
  <c r="AG251" i="8"/>
  <c r="AG278" i="8"/>
  <c r="AG294" i="8"/>
  <c r="AG274" i="8"/>
  <c r="AG318" i="8"/>
  <c r="AG262" i="8"/>
  <c r="AG291" i="8"/>
  <c r="AG315" i="8"/>
  <c r="AG290" i="8"/>
  <c r="AG285" i="8"/>
  <c r="AG289" i="8"/>
  <c r="AG284" i="8"/>
  <c r="AG273" i="8"/>
  <c r="X247" i="8"/>
  <c r="X255" i="8"/>
  <c r="X256" i="8"/>
  <c r="X264" i="8"/>
  <c r="X313" i="8"/>
  <c r="X251" i="8"/>
  <c r="X249" i="8"/>
  <c r="X271" i="8"/>
  <c r="X326" i="8"/>
  <c r="X296" i="8"/>
  <c r="X284" i="8"/>
  <c r="X293" i="8"/>
  <c r="X315" i="8"/>
  <c r="X322" i="8"/>
  <c r="X289" i="8"/>
  <c r="X310" i="8"/>
  <c r="X320" i="8"/>
  <c r="X259" i="8"/>
  <c r="X258" i="8"/>
  <c r="X291" i="8"/>
  <c r="X274" i="8"/>
  <c r="X316" i="8"/>
  <c r="X279" i="8"/>
  <c r="X250" i="8"/>
  <c r="X253" i="8"/>
  <c r="X298" i="8"/>
  <c r="X308" i="8"/>
  <c r="X312" i="8"/>
  <c r="X290" i="8"/>
  <c r="X273" i="8"/>
  <c r="X305" i="8"/>
  <c r="X275" i="8"/>
  <c r="X314" i="8"/>
  <c r="X254" i="8"/>
  <c r="X269" i="8"/>
  <c r="X276" i="8"/>
  <c r="X262" i="8"/>
  <c r="X272" i="8"/>
  <c r="X266" i="8"/>
  <c r="X304" i="8"/>
  <c r="X321" i="8"/>
  <c r="X303" i="8"/>
  <c r="X302" i="8"/>
  <c r="X325" i="8"/>
  <c r="X323" i="8"/>
  <c r="X260" i="8"/>
  <c r="X319" i="8"/>
  <c r="X318" i="8"/>
  <c r="X252" i="8"/>
  <c r="X301" i="8"/>
  <c r="X280" i="8"/>
  <c r="X311" i="8"/>
  <c r="X309" i="8"/>
  <c r="X248" i="8"/>
  <c r="X294" i="8"/>
  <c r="X277" i="8"/>
  <c r="X299" i="8"/>
  <c r="X281" i="8"/>
  <c r="X317" i="8"/>
  <c r="X297" i="8"/>
  <c r="X324" i="8"/>
  <c r="X306" i="8"/>
  <c r="X270" i="8"/>
  <c r="X265" i="8"/>
  <c r="X267" i="8"/>
  <c r="X287" i="8"/>
  <c r="X285" i="8"/>
  <c r="X307" i="8"/>
  <c r="X282" i="8"/>
  <c r="X257" i="8"/>
  <c r="X292" i="8"/>
  <c r="X300" i="8"/>
  <c r="X278" i="8"/>
  <c r="X263" i="8"/>
  <c r="X261" i="8"/>
  <c r="X283" i="8"/>
  <c r="X268" i="8"/>
  <c r="X286" i="8"/>
  <c r="X288" i="8"/>
  <c r="X295" i="8"/>
  <c r="AJ247" i="8"/>
  <c r="AJ293" i="8"/>
  <c r="AJ313" i="8"/>
  <c r="AJ252" i="8"/>
  <c r="AJ287" i="8"/>
  <c r="AJ282" i="8"/>
  <c r="AJ296" i="8"/>
  <c r="AJ257" i="8"/>
  <c r="AJ301" i="8"/>
  <c r="AJ294" i="8"/>
  <c r="AJ275" i="8"/>
  <c r="AJ281" i="8"/>
  <c r="AJ284" i="8"/>
  <c r="AJ315" i="8"/>
  <c r="AJ289" i="8"/>
  <c r="AJ258" i="8"/>
  <c r="AJ263" i="8"/>
  <c r="AJ304" i="8"/>
  <c r="AJ272" i="8"/>
  <c r="AJ270" i="8"/>
  <c r="AJ314" i="8"/>
  <c r="AJ253" i="8"/>
  <c r="AJ316" i="8"/>
  <c r="AJ310" i="8"/>
  <c r="AJ297" i="8"/>
  <c r="AJ319" i="8"/>
  <c r="AJ317" i="8"/>
  <c r="AJ302" i="8"/>
  <c r="AJ324" i="8"/>
  <c r="AJ303" i="8"/>
  <c r="AJ298" i="8"/>
  <c r="AJ285" i="8"/>
  <c r="AJ307" i="8"/>
  <c r="AJ292" i="8"/>
  <c r="AJ290" i="8"/>
  <c r="AJ312" i="8"/>
  <c r="AJ267" i="8"/>
  <c r="AJ286" i="8"/>
  <c r="AJ273" i="8"/>
  <c r="AJ295" i="8"/>
  <c r="AJ280" i="8"/>
  <c r="AJ278" i="8"/>
  <c r="AJ300" i="8"/>
  <c r="AJ326" i="8"/>
  <c r="AJ274" i="8"/>
  <c r="AJ261" i="8"/>
  <c r="AJ283" i="8"/>
  <c r="AJ268" i="8"/>
  <c r="AJ266" i="8"/>
  <c r="AJ288" i="8"/>
  <c r="AJ323" i="8"/>
  <c r="AJ262" i="8"/>
  <c r="AJ249" i="8"/>
  <c r="AJ271" i="8"/>
  <c r="AJ291" i="8"/>
  <c r="AJ325" i="8"/>
  <c r="AJ264" i="8"/>
  <c r="AJ299" i="8"/>
  <c r="AJ318" i="8"/>
  <c r="AJ308" i="8"/>
  <c r="AJ277" i="8"/>
  <c r="AJ260" i="8"/>
  <c r="AJ265" i="8"/>
  <c r="AJ248" i="8"/>
  <c r="AJ276" i="8"/>
  <c r="AJ259" i="8"/>
  <c r="AJ305" i="8"/>
  <c r="AJ269" i="8"/>
  <c r="AJ311" i="8"/>
  <c r="AJ251" i="8"/>
  <c r="AJ306" i="8"/>
  <c r="AJ322" i="8"/>
  <c r="AJ256" i="8"/>
  <c r="AJ250" i="8"/>
  <c r="AJ279" i="8"/>
  <c r="AJ321" i="8"/>
  <c r="AJ255" i="8"/>
  <c r="AJ309" i="8"/>
  <c r="AJ254" i="8"/>
  <c r="AJ320" i="8"/>
  <c r="AC250" i="8"/>
  <c r="AC306" i="8"/>
  <c r="AC292" i="8"/>
  <c r="AC267" i="8"/>
  <c r="AC253" i="8"/>
  <c r="AC308" i="8"/>
  <c r="AC311" i="8"/>
  <c r="AC282" i="8"/>
  <c r="AC280" i="8"/>
  <c r="AC326" i="8"/>
  <c r="AC324" i="8"/>
  <c r="AC272" i="8"/>
  <c r="AC299" i="8"/>
  <c r="AC270" i="8"/>
  <c r="AC268" i="8"/>
  <c r="AC302" i="8"/>
  <c r="AC312" i="8"/>
  <c r="AC295" i="8"/>
  <c r="AC287" i="8"/>
  <c r="AC309" i="8"/>
  <c r="AC281" i="8"/>
  <c r="AC249" i="8"/>
  <c r="AC254" i="8"/>
  <c r="AC276" i="8"/>
  <c r="AC294" i="8"/>
  <c r="AC251" i="8"/>
  <c r="AC273" i="8"/>
  <c r="AC257" i="8"/>
  <c r="AC296" i="8"/>
  <c r="AC325" i="8"/>
  <c r="AC264" i="8"/>
  <c r="AC303" i="8"/>
  <c r="AC322" i="8"/>
  <c r="AC284" i="8"/>
  <c r="AC317" i="8"/>
  <c r="AC260" i="8"/>
  <c r="AC313" i="8"/>
  <c r="AC252" i="8"/>
  <c r="AC279" i="8"/>
  <c r="AC310" i="8"/>
  <c r="AC248" i="8"/>
  <c r="AC293" i="8"/>
  <c r="AC307" i="8"/>
  <c r="AC301" i="8"/>
  <c r="AC321" i="8"/>
  <c r="AC255" i="8"/>
  <c r="AC298" i="8"/>
  <c r="AC319" i="8"/>
  <c r="AC269" i="8"/>
  <c r="AC259" i="8"/>
  <c r="AC289" i="8"/>
  <c r="AC285" i="8"/>
  <c r="AC314" i="8"/>
  <c r="AC286" i="8"/>
  <c r="AC271" i="8"/>
  <c r="AC304" i="8"/>
  <c r="AC291" i="8"/>
  <c r="AC265" i="8"/>
  <c r="AC320" i="8"/>
  <c r="AC323" i="8"/>
  <c r="AC262" i="8"/>
  <c r="AC300" i="8"/>
  <c r="AC288" i="8"/>
  <c r="AC283" i="8"/>
  <c r="AC261" i="8"/>
  <c r="AC258" i="8"/>
  <c r="AC247" i="8"/>
  <c r="AC305" i="8"/>
  <c r="AC318" i="8"/>
  <c r="AC316" i="8"/>
  <c r="AC290" i="8"/>
  <c r="AC266" i="8"/>
  <c r="AC256" i="8"/>
  <c r="AC275" i="8"/>
  <c r="AC297" i="8"/>
  <c r="AC263" i="8"/>
  <c r="AC315" i="8"/>
  <c r="AC274" i="8"/>
  <c r="AC278" i="8"/>
  <c r="AC277" i="8"/>
  <c r="AH247" i="8"/>
  <c r="AH316" i="8"/>
  <c r="AH313" i="8"/>
  <c r="AH252" i="8"/>
  <c r="AH310" i="8"/>
  <c r="AH267" i="8"/>
  <c r="AH320" i="8"/>
  <c r="AH259" i="8"/>
  <c r="AH292" i="8"/>
  <c r="AH301" i="8"/>
  <c r="AH306" i="8"/>
  <c r="AH298" i="8"/>
  <c r="AH323" i="8"/>
  <c r="AH308" i="8"/>
  <c r="AH291" i="8"/>
  <c r="AH289" i="8"/>
  <c r="AH282" i="8"/>
  <c r="AH286" i="8"/>
  <c r="AH299" i="8"/>
  <c r="AH296" i="8"/>
  <c r="AH314" i="8"/>
  <c r="AH253" i="8"/>
  <c r="AH280" i="8"/>
  <c r="AH250" i="8"/>
  <c r="AH321" i="8"/>
  <c r="AH260" i="8"/>
  <c r="AH256" i="8"/>
  <c r="AH302" i="8"/>
  <c r="AH324" i="8"/>
  <c r="AH315" i="8"/>
  <c r="AH318" i="8"/>
  <c r="AH309" i="8"/>
  <c r="AH248" i="8"/>
  <c r="AH293" i="8"/>
  <c r="AH290" i="8"/>
  <c r="AH312" i="8"/>
  <c r="AH279" i="8"/>
  <c r="AH258" i="8"/>
  <c r="AH297" i="8"/>
  <c r="AH319" i="8"/>
  <c r="AH294" i="8"/>
  <c r="AH278" i="8"/>
  <c r="AH300" i="8"/>
  <c r="AH311" i="8"/>
  <c r="AH269" i="8"/>
  <c r="AH285" i="8"/>
  <c r="AH307" i="8"/>
  <c r="AH270" i="8"/>
  <c r="AH266" i="8"/>
  <c r="AH288" i="8"/>
  <c r="AH287" i="8"/>
  <c r="AH304" i="8"/>
  <c r="AH273" i="8"/>
  <c r="AH295" i="8"/>
  <c r="AH257" i="8"/>
  <c r="AH325" i="8"/>
  <c r="AH264" i="8"/>
  <c r="AH322" i="8"/>
  <c r="AH303" i="8"/>
  <c r="AH249" i="8"/>
  <c r="AH271" i="8"/>
  <c r="AH255" i="8"/>
  <c r="AH275" i="8"/>
  <c r="AH326" i="8"/>
  <c r="AH251" i="8"/>
  <c r="AH254" i="8"/>
  <c r="AH261" i="8"/>
  <c r="AH277" i="8"/>
  <c r="AH284" i="8"/>
  <c r="AH265" i="8"/>
  <c r="AH272" i="8"/>
  <c r="AH276" i="8"/>
  <c r="AH283" i="8"/>
  <c r="AH317" i="8"/>
  <c r="AH281" i="8"/>
  <c r="AH263" i="8"/>
  <c r="AH274" i="8"/>
  <c r="AH262" i="8"/>
  <c r="AH305" i="8"/>
  <c r="AH268" i="8"/>
  <c r="Y247" i="8"/>
  <c r="Y294" i="8"/>
  <c r="Y313" i="8"/>
  <c r="Y252" i="8"/>
  <c r="Y311" i="8"/>
  <c r="Y250" i="8"/>
  <c r="Y309" i="8"/>
  <c r="Y248" i="8"/>
  <c r="Y293" i="8"/>
  <c r="Y305" i="8"/>
  <c r="Y257" i="8"/>
  <c r="Y264" i="8"/>
  <c r="Y318" i="8"/>
  <c r="Y301" i="8"/>
  <c r="Y282" i="8"/>
  <c r="Y299" i="8"/>
  <c r="Y306" i="8"/>
  <c r="Y297" i="8"/>
  <c r="Y319" i="8"/>
  <c r="Y269" i="8"/>
  <c r="Y273" i="8"/>
  <c r="Y268" i="8"/>
  <c r="Y274" i="8"/>
  <c r="Y270" i="8"/>
  <c r="Y289" i="8"/>
  <c r="Y317" i="8"/>
  <c r="Y287" i="8"/>
  <c r="Y258" i="8"/>
  <c r="Y285" i="8"/>
  <c r="Y307" i="8"/>
  <c r="Y277" i="8"/>
  <c r="Y295" i="8"/>
  <c r="Y263" i="8"/>
  <c r="Y312" i="8"/>
  <c r="Y275" i="8"/>
  <c r="Y300" i="8"/>
  <c r="Y316" i="8"/>
  <c r="Y265" i="8"/>
  <c r="Y261" i="8"/>
  <c r="Y292" i="8"/>
  <c r="Y253" i="8"/>
  <c r="Y303" i="8"/>
  <c r="Y251" i="8"/>
  <c r="Y280" i="8"/>
  <c r="Y249" i="8"/>
  <c r="Y271" i="8"/>
  <c r="Y291" i="8"/>
  <c r="Y254" i="8"/>
  <c r="Y315" i="8"/>
  <c r="Y281" i="8"/>
  <c r="Y255" i="8"/>
  <c r="Y322" i="8"/>
  <c r="Y320" i="8"/>
  <c r="Y259" i="8"/>
  <c r="Y272" i="8"/>
  <c r="Y267" i="8"/>
  <c r="Y304" i="8"/>
  <c r="Y314" i="8"/>
  <c r="Y310" i="8"/>
  <c r="Y326" i="8"/>
  <c r="Y308" i="8"/>
  <c r="Y290" i="8"/>
  <c r="Y324" i="8"/>
  <c r="Y302" i="8"/>
  <c r="Y296" i="8"/>
  <c r="Y256" i="8"/>
  <c r="Y298" i="8"/>
  <c r="Y266" i="8"/>
  <c r="Y279" i="8"/>
  <c r="Y288" i="8"/>
  <c r="Y286" i="8"/>
  <c r="Y278" i="8"/>
  <c r="Y284" i="8"/>
  <c r="Y325" i="8"/>
  <c r="Y276" i="8"/>
  <c r="Y323" i="8"/>
  <c r="Y262" i="8"/>
  <c r="Y321" i="8"/>
  <c r="Y260" i="8"/>
  <c r="Y283" i="8"/>
  <c r="AD247" i="8"/>
  <c r="AD270" i="8"/>
  <c r="AD278" i="8"/>
  <c r="AD300" i="8"/>
  <c r="AD287" i="8"/>
  <c r="AD268" i="8"/>
  <c r="AD285" i="8"/>
  <c r="AD307" i="8"/>
  <c r="AD318" i="8"/>
  <c r="AD266" i="8"/>
  <c r="AD288" i="8"/>
  <c r="AD322" i="8"/>
  <c r="AD291" i="8"/>
  <c r="AD273" i="8"/>
  <c r="AD295" i="8"/>
  <c r="AD258" i="8"/>
  <c r="AD254" i="8"/>
  <c r="AD276" i="8"/>
  <c r="AD310" i="8"/>
  <c r="AD255" i="8"/>
  <c r="AD261" i="8"/>
  <c r="AD283" i="8"/>
  <c r="AD316" i="8"/>
  <c r="AD301" i="8"/>
  <c r="AD317" i="8"/>
  <c r="AD274" i="8"/>
  <c r="AD299" i="8"/>
  <c r="AD308" i="8"/>
  <c r="AD280" i="8"/>
  <c r="AD289" i="8"/>
  <c r="AD281" i="8"/>
  <c r="AD262" i="8"/>
  <c r="AD275" i="8"/>
  <c r="AD296" i="8"/>
  <c r="AD303" i="8"/>
  <c r="AD277" i="8"/>
  <c r="AD292" i="8"/>
  <c r="AD250" i="8"/>
  <c r="AD263" i="8"/>
  <c r="AD284" i="8"/>
  <c r="AD267" i="8"/>
  <c r="AD265" i="8"/>
  <c r="AD256" i="8"/>
  <c r="AD306" i="8"/>
  <c r="AD251" i="8"/>
  <c r="AD272" i="8"/>
  <c r="AD314" i="8"/>
  <c r="AD253" i="8"/>
  <c r="AD315" i="8"/>
  <c r="AD282" i="8"/>
  <c r="AD321" i="8"/>
  <c r="AD260" i="8"/>
  <c r="AD304" i="8"/>
  <c r="AD290" i="8"/>
  <c r="AD312" i="8"/>
  <c r="AD311" i="8"/>
  <c r="AD269" i="8"/>
  <c r="AD297" i="8"/>
  <c r="AD319" i="8"/>
  <c r="AD264" i="8"/>
  <c r="AD271" i="8"/>
  <c r="AD320" i="8"/>
  <c r="AD252" i="8"/>
  <c r="AD259" i="8"/>
  <c r="AD279" i="8"/>
  <c r="AD298" i="8"/>
  <c r="AD286" i="8"/>
  <c r="AD294" i="8"/>
  <c r="AD305" i="8"/>
  <c r="AD293" i="8"/>
  <c r="AD326" i="8"/>
  <c r="AD257" i="8"/>
  <c r="AD323" i="8"/>
  <c r="AD302" i="8"/>
  <c r="AD309" i="8"/>
  <c r="AD325" i="8"/>
  <c r="AD249" i="8"/>
  <c r="AD313" i="8"/>
  <c r="AD324" i="8"/>
  <c r="AD248" i="8"/>
  <c r="Z247" i="8"/>
  <c r="Z268" i="8"/>
  <c r="Z312" i="8"/>
  <c r="Z302" i="8"/>
  <c r="Z257" i="8"/>
  <c r="Z251" i="8"/>
  <c r="Z308" i="8"/>
  <c r="Z276" i="8"/>
  <c r="Z315" i="8"/>
  <c r="Z300" i="8"/>
  <c r="Z254" i="8"/>
  <c r="Z304" i="8"/>
  <c r="Z310" i="8"/>
  <c r="Z296" i="8"/>
  <c r="Z314" i="8"/>
  <c r="Z291" i="8"/>
  <c r="Z272" i="8"/>
  <c r="Z267" i="8"/>
  <c r="Z288" i="8"/>
  <c r="Z311" i="8"/>
  <c r="Z256" i="8"/>
  <c r="Z286" i="8"/>
  <c r="Z284" i="8"/>
  <c r="Z274" i="8"/>
  <c r="Z287" i="8"/>
  <c r="Z253" i="8"/>
  <c r="Z266" i="8"/>
  <c r="Z264" i="8"/>
  <c r="Z263" i="8"/>
  <c r="Z255" i="8"/>
  <c r="Z321" i="8"/>
  <c r="Z260" i="8"/>
  <c r="Z299" i="8"/>
  <c r="Z294" i="8"/>
  <c r="Z313" i="8"/>
  <c r="Z252" i="8"/>
  <c r="Z322" i="8"/>
  <c r="Z326" i="8"/>
  <c r="Z309" i="8"/>
  <c r="Z248" i="8"/>
  <c r="Z318" i="8"/>
  <c r="Z301" i="8"/>
  <c r="Z317" i="8"/>
  <c r="Z298" i="8"/>
  <c r="Z290" i="8"/>
  <c r="Z297" i="8"/>
  <c r="Z319" i="8"/>
  <c r="Z258" i="8"/>
  <c r="Z282" i="8"/>
  <c r="Z289" i="8"/>
  <c r="Z281" i="8"/>
  <c r="Z262" i="8"/>
  <c r="Z278" i="8"/>
  <c r="Z285" i="8"/>
  <c r="Z307" i="8"/>
  <c r="Z269" i="8"/>
  <c r="Z270" i="8"/>
  <c r="Z277" i="8"/>
  <c r="Z316" i="8"/>
  <c r="Z250" i="8"/>
  <c r="Z325" i="8"/>
  <c r="Z273" i="8"/>
  <c r="Z295" i="8"/>
  <c r="Z271" i="8"/>
  <c r="Z305" i="8"/>
  <c r="Z265" i="8"/>
  <c r="Z280" i="8"/>
  <c r="Z306" i="8"/>
  <c r="Z323" i="8"/>
  <c r="Z261" i="8"/>
  <c r="Z283" i="8"/>
  <c r="Z303" i="8"/>
  <c r="Z292" i="8"/>
  <c r="Z324" i="8"/>
  <c r="Z279" i="8"/>
  <c r="Z293" i="8"/>
  <c r="Z275" i="8"/>
  <c r="Z320" i="8"/>
  <c r="Z259" i="8"/>
  <c r="Z249" i="8"/>
  <c r="AE166" i="8"/>
  <c r="AE211" i="8"/>
  <c r="AE172" i="8"/>
  <c r="AE195" i="8"/>
  <c r="AE194" i="8"/>
  <c r="AE221" i="8"/>
  <c r="AE203" i="8"/>
  <c r="AE199" i="8"/>
  <c r="AE213" i="8"/>
  <c r="AE183" i="8"/>
  <c r="AE182" i="8"/>
  <c r="AE185" i="8"/>
  <c r="AE191" i="8"/>
  <c r="AE187" i="8"/>
  <c r="AE186" i="8"/>
  <c r="AE171" i="8"/>
  <c r="AE170" i="8"/>
  <c r="AE240" i="8"/>
  <c r="AE179" i="8"/>
  <c r="AE237" i="8"/>
  <c r="AE175" i="8"/>
  <c r="AE245" i="8"/>
  <c r="AE225" i="8"/>
  <c r="AE241" i="8"/>
  <c r="AE228" i="8"/>
  <c r="AE167" i="8"/>
  <c r="AE236" i="8"/>
  <c r="AE189" i="8"/>
  <c r="AE209" i="8"/>
  <c r="AE177" i="8"/>
  <c r="AE229" i="8"/>
  <c r="AE216" i="8"/>
  <c r="AE238" i="8"/>
  <c r="AE200" i="8"/>
  <c r="AE197" i="8"/>
  <c r="AE220" i="8"/>
  <c r="AE233" i="8"/>
  <c r="AE193" i="8"/>
  <c r="AE180" i="8"/>
  <c r="AE202" i="8"/>
  <c r="AE188" i="8"/>
  <c r="AE232" i="8"/>
  <c r="AE243" i="8"/>
  <c r="AE242" i="8"/>
  <c r="AE181" i="8"/>
  <c r="AE168" i="8"/>
  <c r="AE190" i="8"/>
  <c r="AE176" i="8"/>
  <c r="AE208" i="8"/>
  <c r="AE231" i="8"/>
  <c r="AE230" i="8"/>
  <c r="AE169" i="8"/>
  <c r="AE239" i="8"/>
  <c r="AE178" i="8"/>
  <c r="AE223" i="8"/>
  <c r="AE184" i="8"/>
  <c r="AE207" i="8"/>
  <c r="AE206" i="8"/>
  <c r="AE198" i="8"/>
  <c r="AE215" i="8"/>
  <c r="AE219" i="8"/>
  <c r="AE222" i="8"/>
  <c r="AE174" i="8"/>
  <c r="AE218" i="8"/>
  <c r="AE224" i="8"/>
  <c r="AE217" i="8"/>
  <c r="AE235" i="8"/>
  <c r="AE201" i="8"/>
  <c r="AE234" i="8"/>
  <c r="AE204" i="8"/>
  <c r="AE196" i="8"/>
  <c r="AE227" i="8"/>
  <c r="AE173" i="8"/>
  <c r="AE226" i="8"/>
  <c r="AE212" i="8"/>
  <c r="AE210" i="8"/>
  <c r="AE244" i="8"/>
  <c r="AE205" i="8"/>
  <c r="AE192" i="8"/>
  <c r="AE214" i="8"/>
  <c r="Z88" i="8"/>
  <c r="Z99" i="8"/>
  <c r="Z154" i="8"/>
  <c r="Z85" i="8"/>
  <c r="Z163" i="8"/>
  <c r="Z102" i="8"/>
  <c r="Z96" i="8"/>
  <c r="Z160" i="8"/>
  <c r="Z91" i="8"/>
  <c r="Z98" i="8"/>
  <c r="Z134" i="8"/>
  <c r="Z142" i="8"/>
  <c r="Z132" i="8"/>
  <c r="Z151" i="8"/>
  <c r="Z90" i="8"/>
  <c r="Z141" i="8"/>
  <c r="Z148" i="8"/>
  <c r="Z159" i="8"/>
  <c r="Z110" i="8"/>
  <c r="Z130" i="8"/>
  <c r="Z108" i="8"/>
  <c r="Z139" i="8"/>
  <c r="Z147" i="8"/>
  <c r="Z117" i="8"/>
  <c r="Z136" i="8"/>
  <c r="Z119" i="8"/>
  <c r="Z145" i="8"/>
  <c r="Z118" i="8"/>
  <c r="Z153" i="8"/>
  <c r="Z127" i="8"/>
  <c r="Z111" i="8"/>
  <c r="Z93" i="8"/>
  <c r="Z124" i="8"/>
  <c r="Z109" i="8"/>
  <c r="Z106" i="8"/>
  <c r="Z129" i="8"/>
  <c r="Z115" i="8"/>
  <c r="Z158" i="8"/>
  <c r="Z152" i="8"/>
  <c r="Z112" i="8"/>
  <c r="Z156" i="8"/>
  <c r="Z94" i="8"/>
  <c r="Z105" i="8"/>
  <c r="Z103" i="8"/>
  <c r="Z122" i="8"/>
  <c r="Z161" i="8"/>
  <c r="Z100" i="8"/>
  <c r="Z164" i="8"/>
  <c r="Z149" i="8"/>
  <c r="Z143" i="8"/>
  <c r="Z87" i="8"/>
  <c r="Z128" i="8"/>
  <c r="Z150" i="8"/>
  <c r="Z121" i="8"/>
  <c r="Z125" i="8"/>
  <c r="Z140" i="8"/>
  <c r="Z137" i="8"/>
  <c r="Z114" i="8"/>
  <c r="Z116" i="8"/>
  <c r="Z113" i="8"/>
  <c r="Z104" i="8"/>
  <c r="Z101" i="8"/>
  <c r="Z107" i="8"/>
  <c r="Z135" i="8"/>
  <c r="Z92" i="8"/>
  <c r="Z89" i="8"/>
  <c r="Z155" i="8"/>
  <c r="Z162" i="8"/>
  <c r="Z131" i="8"/>
  <c r="Z95" i="8"/>
  <c r="Z138" i="8"/>
  <c r="Z123" i="8"/>
  <c r="Z86" i="8"/>
  <c r="Z120" i="8"/>
  <c r="Z126" i="8"/>
  <c r="Z157" i="8"/>
  <c r="Z146" i="8"/>
  <c r="Z144" i="8"/>
  <c r="Z133" i="8"/>
  <c r="Z97" i="8"/>
  <c r="AG85" i="8"/>
  <c r="AG120" i="8"/>
  <c r="AG153" i="8"/>
  <c r="AG92" i="8"/>
  <c r="AG114" i="8"/>
  <c r="AG100" i="8"/>
  <c r="AG135" i="8"/>
  <c r="AG157" i="8"/>
  <c r="AG131" i="8"/>
  <c r="AG141" i="8"/>
  <c r="AG163" i="8"/>
  <c r="AG102" i="8"/>
  <c r="AG88" i="8"/>
  <c r="AG123" i="8"/>
  <c r="AG145" i="8"/>
  <c r="AG154" i="8"/>
  <c r="AG129" i="8"/>
  <c r="AG151" i="8"/>
  <c r="AG90" i="8"/>
  <c r="AG156" i="8"/>
  <c r="AG111" i="8"/>
  <c r="AG133" i="8"/>
  <c r="AG118" i="8"/>
  <c r="AG117" i="8"/>
  <c r="AG139" i="8"/>
  <c r="AG119" i="8"/>
  <c r="AG96" i="8"/>
  <c r="AG99" i="8"/>
  <c r="AG121" i="8"/>
  <c r="AG94" i="8"/>
  <c r="AG105" i="8"/>
  <c r="AG127" i="8"/>
  <c r="AG149" i="8"/>
  <c r="AG155" i="8"/>
  <c r="AG87" i="8"/>
  <c r="AG109" i="8"/>
  <c r="AG130" i="8"/>
  <c r="AG93" i="8"/>
  <c r="AG115" i="8"/>
  <c r="AG125" i="8"/>
  <c r="AG95" i="8"/>
  <c r="AG158" i="8"/>
  <c r="AG97" i="8"/>
  <c r="AG132" i="8"/>
  <c r="AG164" i="8"/>
  <c r="AG103" i="8"/>
  <c r="AG89" i="8"/>
  <c r="AG161" i="8"/>
  <c r="AG146" i="8"/>
  <c r="AG108" i="8"/>
  <c r="AG152" i="8"/>
  <c r="AG91" i="8"/>
  <c r="AG160" i="8"/>
  <c r="AG137" i="8"/>
  <c r="AG134" i="8"/>
  <c r="AG143" i="8"/>
  <c r="AG140" i="8"/>
  <c r="AG162" i="8"/>
  <c r="AG148" i="8"/>
  <c r="AG113" i="8"/>
  <c r="AG122" i="8"/>
  <c r="AG107" i="8"/>
  <c r="AG128" i="8"/>
  <c r="AG150" i="8"/>
  <c r="AG136" i="8"/>
  <c r="AG101" i="8"/>
  <c r="AG110" i="8"/>
  <c r="AG147" i="8"/>
  <c r="AG159" i="8"/>
  <c r="AG98" i="8"/>
  <c r="AG144" i="8"/>
  <c r="AG86" i="8"/>
  <c r="AG142" i="8"/>
  <c r="AG126" i="8"/>
  <c r="AG106" i="8"/>
  <c r="AG116" i="8"/>
  <c r="AG104" i="8"/>
  <c r="AG138" i="8"/>
  <c r="AG124" i="8"/>
  <c r="AG112" i="8"/>
  <c r="AB85" i="8"/>
  <c r="AB142" i="8"/>
  <c r="AB140" i="8"/>
  <c r="AB118" i="8"/>
  <c r="AB112" i="8"/>
  <c r="AB152" i="8"/>
  <c r="AB124" i="8"/>
  <c r="AB133" i="8"/>
  <c r="AB90" i="8"/>
  <c r="AB94" i="8"/>
  <c r="AB92" i="8"/>
  <c r="AB129" i="8"/>
  <c r="AB147" i="8"/>
  <c r="AB116" i="8"/>
  <c r="AB88" i="8"/>
  <c r="AB121" i="8"/>
  <c r="AB138" i="8"/>
  <c r="AB105" i="8"/>
  <c r="AB139" i="8"/>
  <c r="AB164" i="8"/>
  <c r="AB135" i="8"/>
  <c r="AB163" i="8"/>
  <c r="AB159" i="8"/>
  <c r="AB109" i="8"/>
  <c r="AB122" i="8"/>
  <c r="AB128" i="8"/>
  <c r="AB115" i="8"/>
  <c r="AB104" i="8"/>
  <c r="AB123" i="8"/>
  <c r="AB127" i="8"/>
  <c r="AB158" i="8"/>
  <c r="AB97" i="8"/>
  <c r="AB96" i="8"/>
  <c r="AB162" i="8"/>
  <c r="AB150" i="8"/>
  <c r="AB151" i="8"/>
  <c r="AB111" i="8"/>
  <c r="AB91" i="8"/>
  <c r="AB146" i="8"/>
  <c r="AB132" i="8"/>
  <c r="AB114" i="8"/>
  <c r="AB103" i="8"/>
  <c r="AB99" i="8"/>
  <c r="AB126" i="8"/>
  <c r="AB134" i="8"/>
  <c r="AB87" i="8"/>
  <c r="AB161" i="8"/>
  <c r="AB119" i="8"/>
  <c r="AB156" i="8"/>
  <c r="AB149" i="8"/>
  <c r="AB95" i="8"/>
  <c r="AB125" i="8"/>
  <c r="AB98" i="8"/>
  <c r="AB155" i="8"/>
  <c r="AB143" i="8"/>
  <c r="AB144" i="8"/>
  <c r="AB106" i="8"/>
  <c r="AB130" i="8"/>
  <c r="AB102" i="8"/>
  <c r="AB86" i="8"/>
  <c r="AB148" i="8"/>
  <c r="AB141" i="8"/>
  <c r="AB153" i="8"/>
  <c r="AB110" i="8"/>
  <c r="AB89" i="8"/>
  <c r="AB117" i="8"/>
  <c r="AB93" i="8"/>
  <c r="AB100" i="8"/>
  <c r="AB137" i="8"/>
  <c r="AB120" i="8"/>
  <c r="AB131" i="8"/>
  <c r="AB101" i="8"/>
  <c r="AB113" i="8"/>
  <c r="AB107" i="8"/>
  <c r="AB160" i="8"/>
  <c r="AB108" i="8"/>
  <c r="AB154" i="8"/>
  <c r="AB136" i="8"/>
  <c r="AB157" i="8"/>
  <c r="AB145" i="8"/>
  <c r="AL240" i="8"/>
  <c r="AL172" i="8"/>
  <c r="AL222" i="8"/>
  <c r="AL208" i="8"/>
  <c r="AL214" i="8"/>
  <c r="AL188" i="8"/>
  <c r="AL178" i="8"/>
  <c r="AL196" i="8"/>
  <c r="AL234" i="8"/>
  <c r="AL232" i="8"/>
  <c r="AL238" i="8"/>
  <c r="AL200" i="8"/>
  <c r="AL202" i="8"/>
  <c r="AL169" i="8"/>
  <c r="AL220" i="8"/>
  <c r="AL181" i="8"/>
  <c r="AL185" i="8"/>
  <c r="AL167" i="8"/>
  <c r="AL212" i="8"/>
  <c r="AL226" i="8"/>
  <c r="AL205" i="8"/>
  <c r="AL244" i="8"/>
  <c r="AL217" i="8"/>
  <c r="AL209" i="8"/>
  <c r="AL179" i="8"/>
  <c r="AL224" i="8"/>
  <c r="AL168" i="8"/>
  <c r="AL229" i="8"/>
  <c r="AL173" i="8"/>
  <c r="AL170" i="8"/>
  <c r="AL233" i="8"/>
  <c r="AL191" i="8"/>
  <c r="AL236" i="8"/>
  <c r="AL180" i="8"/>
  <c r="AL182" i="8"/>
  <c r="AL197" i="8"/>
  <c r="AL194" i="8"/>
  <c r="AL175" i="8"/>
  <c r="AL203" i="8"/>
  <c r="AL166" i="8"/>
  <c r="AL192" i="8"/>
  <c r="AL206" i="8"/>
  <c r="AL221" i="8"/>
  <c r="AL218" i="8"/>
  <c r="AL187" i="8"/>
  <c r="AL215" i="8"/>
  <c r="AL177" i="8"/>
  <c r="AL204" i="8"/>
  <c r="AL230" i="8"/>
  <c r="AL245" i="8"/>
  <c r="AL242" i="8"/>
  <c r="AL199" i="8"/>
  <c r="AL227" i="8"/>
  <c r="AL189" i="8"/>
  <c r="AL216" i="8"/>
  <c r="AL171" i="8"/>
  <c r="AL174" i="8"/>
  <c r="AL183" i="8"/>
  <c r="AL211" i="8"/>
  <c r="AL239" i="8"/>
  <c r="AL201" i="8"/>
  <c r="AL228" i="8"/>
  <c r="AL195" i="8"/>
  <c r="AL186" i="8"/>
  <c r="AL207" i="8"/>
  <c r="AL223" i="8"/>
  <c r="AL193" i="8"/>
  <c r="AL213" i="8"/>
  <c r="AL243" i="8"/>
  <c r="AL210" i="8"/>
  <c r="AL184" i="8"/>
  <c r="AL190" i="8"/>
  <c r="AL176" i="8"/>
  <c r="AL237" i="8"/>
  <c r="AL219" i="8"/>
  <c r="AL198" i="8"/>
  <c r="AL231" i="8"/>
  <c r="AL235" i="8"/>
  <c r="AL241" i="8"/>
  <c r="AL225" i="8"/>
  <c r="AM85" i="8"/>
  <c r="AM143" i="8"/>
  <c r="AM129" i="8"/>
  <c r="AM151" i="8"/>
  <c r="AM90" i="8"/>
  <c r="AM100" i="8"/>
  <c r="AM147" i="8"/>
  <c r="AM86" i="8"/>
  <c r="AM130" i="8"/>
  <c r="AM117" i="8"/>
  <c r="AM139" i="8"/>
  <c r="AM156" i="8"/>
  <c r="AM88" i="8"/>
  <c r="AM135" i="8"/>
  <c r="AM157" i="8"/>
  <c r="AM106" i="8"/>
  <c r="AM105" i="8"/>
  <c r="AM127" i="8"/>
  <c r="AM120" i="8"/>
  <c r="AM144" i="8"/>
  <c r="AM123" i="8"/>
  <c r="AM145" i="8"/>
  <c r="AM94" i="8"/>
  <c r="AM93" i="8"/>
  <c r="AM115" i="8"/>
  <c r="AM155" i="8"/>
  <c r="AM96" i="8"/>
  <c r="AM111" i="8"/>
  <c r="AM133" i="8"/>
  <c r="AM131" i="8"/>
  <c r="AM164" i="8"/>
  <c r="AM103" i="8"/>
  <c r="AM95" i="8"/>
  <c r="AM107" i="8"/>
  <c r="AM99" i="8"/>
  <c r="AM121" i="8"/>
  <c r="AM108" i="8"/>
  <c r="AM140" i="8"/>
  <c r="AM162" i="8"/>
  <c r="AM101" i="8"/>
  <c r="AM161" i="8"/>
  <c r="AM158" i="8"/>
  <c r="AM97" i="8"/>
  <c r="AM119" i="8"/>
  <c r="AM128" i="8"/>
  <c r="AM150" i="8"/>
  <c r="AM160" i="8"/>
  <c r="AM137" i="8"/>
  <c r="AM146" i="8"/>
  <c r="AM118" i="8"/>
  <c r="AM104" i="8"/>
  <c r="AM126" i="8"/>
  <c r="AM136" i="8"/>
  <c r="AM113" i="8"/>
  <c r="AM122" i="8"/>
  <c r="AM153" i="8"/>
  <c r="AM92" i="8"/>
  <c r="AM114" i="8"/>
  <c r="AM124" i="8"/>
  <c r="AM89" i="8"/>
  <c r="AM110" i="8"/>
  <c r="AM91" i="8"/>
  <c r="AM109" i="8"/>
  <c r="AM138" i="8"/>
  <c r="AM102" i="8"/>
  <c r="AM149" i="8"/>
  <c r="AM148" i="8"/>
  <c r="AM112" i="8"/>
  <c r="AM132" i="8"/>
  <c r="AM154" i="8"/>
  <c r="AM142" i="8"/>
  <c r="AM125" i="8"/>
  <c r="AM141" i="8"/>
  <c r="AM159" i="8"/>
  <c r="AM152" i="8"/>
  <c r="AM87" i="8"/>
  <c r="AM163" i="8"/>
  <c r="AM98" i="8"/>
  <c r="AM116" i="8"/>
  <c r="AM134" i="8"/>
  <c r="AM245" i="8"/>
  <c r="AM242" i="8"/>
  <c r="AM198" i="8"/>
  <c r="AM187" i="8"/>
  <c r="AM191" i="8"/>
  <c r="AM224" i="8"/>
  <c r="AM182" i="8"/>
  <c r="AM221" i="8"/>
  <c r="AM171" i="8"/>
  <c r="AM210" i="8"/>
  <c r="AM211" i="8"/>
  <c r="AM203" i="8"/>
  <c r="AM177" i="8"/>
  <c r="AM206" i="8"/>
  <c r="AM233" i="8"/>
  <c r="AM195" i="8"/>
  <c r="AM222" i="8"/>
  <c r="AM223" i="8"/>
  <c r="AM215" i="8"/>
  <c r="AM201" i="8"/>
  <c r="AM230" i="8"/>
  <c r="AM219" i="8"/>
  <c r="AM234" i="8"/>
  <c r="AM188" i="8"/>
  <c r="AM227" i="8"/>
  <c r="AM237" i="8"/>
  <c r="AM183" i="8"/>
  <c r="AM243" i="8"/>
  <c r="AM178" i="8"/>
  <c r="AM212" i="8"/>
  <c r="AM239" i="8"/>
  <c r="AM168" i="8"/>
  <c r="AM207" i="8"/>
  <c r="AM184" i="8"/>
  <c r="AM190" i="8"/>
  <c r="AM236" i="8"/>
  <c r="AM169" i="8"/>
  <c r="AM180" i="8"/>
  <c r="AM231" i="8"/>
  <c r="AM196" i="8"/>
  <c r="AM202" i="8"/>
  <c r="AM166" i="8"/>
  <c r="AM205" i="8"/>
  <c r="AM192" i="8"/>
  <c r="AM172" i="8"/>
  <c r="AM181" i="8"/>
  <c r="AM208" i="8"/>
  <c r="AM214" i="8"/>
  <c r="AM189" i="8"/>
  <c r="AM175" i="8"/>
  <c r="AM204" i="8"/>
  <c r="AM244" i="8"/>
  <c r="AM229" i="8"/>
  <c r="AM220" i="8"/>
  <c r="AM226" i="8"/>
  <c r="AM213" i="8"/>
  <c r="AM199" i="8"/>
  <c r="AM216" i="8"/>
  <c r="AM173" i="8"/>
  <c r="AM170" i="8"/>
  <c r="AM232" i="8"/>
  <c r="AM238" i="8"/>
  <c r="AM225" i="8"/>
  <c r="AM235" i="8"/>
  <c r="AM228" i="8"/>
  <c r="AM185" i="8"/>
  <c r="AM218" i="8"/>
  <c r="AM186" i="8"/>
  <c r="AM241" i="8"/>
  <c r="AM179" i="8"/>
  <c r="AM200" i="8"/>
  <c r="AM217" i="8"/>
  <c r="AM209" i="8"/>
  <c r="AM197" i="8"/>
  <c r="AM194" i="8"/>
  <c r="AM174" i="8"/>
  <c r="AM167" i="8"/>
  <c r="AM176" i="8"/>
  <c r="AM193" i="8"/>
  <c r="AM240" i="8"/>
  <c r="AI88" i="8"/>
  <c r="AI156" i="8"/>
  <c r="AI154" i="8"/>
  <c r="AI153" i="8"/>
  <c r="AI144" i="8"/>
  <c r="AI142" i="8"/>
  <c r="AI129" i="8"/>
  <c r="AI162" i="8"/>
  <c r="AI145" i="8"/>
  <c r="AI125" i="8"/>
  <c r="AI132" i="8"/>
  <c r="AI130" i="8"/>
  <c r="AI105" i="8"/>
  <c r="AI150" i="8"/>
  <c r="AI109" i="8"/>
  <c r="AI113" i="8"/>
  <c r="AI120" i="8"/>
  <c r="AI118" i="8"/>
  <c r="AI152" i="8"/>
  <c r="AI138" i="8"/>
  <c r="AI141" i="8"/>
  <c r="AI101" i="8"/>
  <c r="AI147" i="8"/>
  <c r="AI108" i="8"/>
  <c r="AI106" i="8"/>
  <c r="AI128" i="8"/>
  <c r="AI126" i="8"/>
  <c r="AI117" i="8"/>
  <c r="AI89" i="8"/>
  <c r="AI134" i="8"/>
  <c r="AI155" i="8"/>
  <c r="AI135" i="8"/>
  <c r="AI163" i="8"/>
  <c r="AI102" i="8"/>
  <c r="AI164" i="8"/>
  <c r="AI148" i="8"/>
  <c r="AI133" i="8"/>
  <c r="AI107" i="8"/>
  <c r="AI122" i="8"/>
  <c r="AI127" i="8"/>
  <c r="AI123" i="8"/>
  <c r="AI104" i="8"/>
  <c r="AI112" i="8"/>
  <c r="AI97" i="8"/>
  <c r="AI95" i="8"/>
  <c r="AI110" i="8"/>
  <c r="AI115" i="8"/>
  <c r="AI87" i="8"/>
  <c r="AI161" i="8"/>
  <c r="AI100" i="8"/>
  <c r="AI157" i="8"/>
  <c r="AI139" i="8"/>
  <c r="AI137" i="8"/>
  <c r="AI85" i="8"/>
  <c r="AI103" i="8"/>
  <c r="AI160" i="8"/>
  <c r="AI96" i="8"/>
  <c r="AI91" i="8"/>
  <c r="AI136" i="8"/>
  <c r="AI131" i="8"/>
  <c r="AI114" i="8"/>
  <c r="AI124" i="8"/>
  <c r="AI119" i="8"/>
  <c r="AI90" i="8"/>
  <c r="AI143" i="8"/>
  <c r="AI159" i="8"/>
  <c r="AI94" i="8"/>
  <c r="AI146" i="8"/>
  <c r="AI99" i="8"/>
  <c r="AI86" i="8"/>
  <c r="AI158" i="8"/>
  <c r="AI93" i="8"/>
  <c r="AI121" i="8"/>
  <c r="AI140" i="8"/>
  <c r="AI111" i="8"/>
  <c r="AI98" i="8"/>
  <c r="AI92" i="8"/>
  <c r="AI151" i="8"/>
  <c r="AI116" i="8"/>
  <c r="AI149" i="8"/>
  <c r="AI166" i="8"/>
  <c r="AI236" i="8"/>
  <c r="AI201" i="8"/>
  <c r="AI209" i="8"/>
  <c r="AI183" i="8"/>
  <c r="AI182" i="8"/>
  <c r="AI216" i="8"/>
  <c r="AI238" i="8"/>
  <c r="AI188" i="8"/>
  <c r="AI234" i="8"/>
  <c r="AI197" i="8"/>
  <c r="AI171" i="8"/>
  <c r="AI170" i="8"/>
  <c r="AI204" i="8"/>
  <c r="AI226" i="8"/>
  <c r="AI224" i="8"/>
  <c r="AI174" i="8"/>
  <c r="AI185" i="8"/>
  <c r="AI237" i="8"/>
  <c r="AI241" i="8"/>
  <c r="AI192" i="8"/>
  <c r="AI214" i="8"/>
  <c r="AI212" i="8"/>
  <c r="AI232" i="8"/>
  <c r="AI173" i="8"/>
  <c r="AI213" i="8"/>
  <c r="AI229" i="8"/>
  <c r="AI180" i="8"/>
  <c r="AI202" i="8"/>
  <c r="AI200" i="8"/>
  <c r="AI208" i="8"/>
  <c r="AI244" i="8"/>
  <c r="AI222" i="8"/>
  <c r="AI217" i="8"/>
  <c r="AI168" i="8"/>
  <c r="AI190" i="8"/>
  <c r="AI176" i="8"/>
  <c r="AI196" i="8"/>
  <c r="AI220" i="8"/>
  <c r="AI198" i="8"/>
  <c r="AI205" i="8"/>
  <c r="AI239" i="8"/>
  <c r="AI178" i="8"/>
  <c r="AI235" i="8"/>
  <c r="AI172" i="8"/>
  <c r="AI184" i="8"/>
  <c r="AI245" i="8"/>
  <c r="AI193" i="8"/>
  <c r="AI227" i="8"/>
  <c r="AI223" i="8"/>
  <c r="AI189" i="8"/>
  <c r="AI243" i="8"/>
  <c r="AI242" i="8"/>
  <c r="AI181" i="8"/>
  <c r="AI215" i="8"/>
  <c r="AI211" i="8"/>
  <c r="AI210" i="8"/>
  <c r="AI231" i="8"/>
  <c r="AI230" i="8"/>
  <c r="AI169" i="8"/>
  <c r="AI203" i="8"/>
  <c r="AI199" i="8"/>
  <c r="AI186" i="8"/>
  <c r="AI219" i="8"/>
  <c r="AI218" i="8"/>
  <c r="AI177" i="8"/>
  <c r="AI191" i="8"/>
  <c r="AI225" i="8"/>
  <c r="AI175" i="8"/>
  <c r="AI221" i="8"/>
  <c r="AI195" i="8"/>
  <c r="AI194" i="8"/>
  <c r="AI228" i="8"/>
  <c r="AI167" i="8"/>
  <c r="AI206" i="8"/>
  <c r="AI240" i="8"/>
  <c r="AI179" i="8"/>
  <c r="AI187" i="8"/>
  <c r="AI233" i="8"/>
  <c r="AI207" i="8"/>
  <c r="AC85" i="8"/>
  <c r="AC92" i="8"/>
  <c r="AC114" i="8"/>
  <c r="AC140" i="8"/>
  <c r="AC108" i="8"/>
  <c r="AC113" i="8"/>
  <c r="AC122" i="8"/>
  <c r="AC163" i="8"/>
  <c r="AC102" i="8"/>
  <c r="AC161" i="8"/>
  <c r="AC155" i="8"/>
  <c r="AC89" i="8"/>
  <c r="AC110" i="8"/>
  <c r="AC99" i="8"/>
  <c r="AC151" i="8"/>
  <c r="AC90" i="8"/>
  <c r="AC125" i="8"/>
  <c r="AC119" i="8"/>
  <c r="AC159" i="8"/>
  <c r="AC98" i="8"/>
  <c r="AC91" i="8"/>
  <c r="AC132" i="8"/>
  <c r="AC139" i="8"/>
  <c r="AC156" i="8"/>
  <c r="AC101" i="8"/>
  <c r="AC154" i="8"/>
  <c r="AC147" i="8"/>
  <c r="AC86" i="8"/>
  <c r="AC124" i="8"/>
  <c r="AC96" i="8"/>
  <c r="AC127" i="8"/>
  <c r="AC120" i="8"/>
  <c r="AC160" i="8"/>
  <c r="AC130" i="8"/>
  <c r="AC135" i="8"/>
  <c r="AC157" i="8"/>
  <c r="AC142" i="8"/>
  <c r="AC143" i="8"/>
  <c r="AC115" i="8"/>
  <c r="AC131" i="8"/>
  <c r="AC148" i="8"/>
  <c r="AC94" i="8"/>
  <c r="AC123" i="8"/>
  <c r="AC145" i="8"/>
  <c r="AC93" i="8"/>
  <c r="AC95" i="8"/>
  <c r="AC103" i="8"/>
  <c r="AC107" i="8"/>
  <c r="AC136" i="8"/>
  <c r="AC129" i="8"/>
  <c r="AC111" i="8"/>
  <c r="AC133" i="8"/>
  <c r="AC118" i="8"/>
  <c r="AC121" i="8"/>
  <c r="AC141" i="8"/>
  <c r="AC162" i="8"/>
  <c r="AC106" i="8"/>
  <c r="AC112" i="8"/>
  <c r="AC128" i="8"/>
  <c r="AC117" i="8"/>
  <c r="AC150" i="8"/>
  <c r="AC153" i="8"/>
  <c r="AC100" i="8"/>
  <c r="AC104" i="8"/>
  <c r="AC158" i="8"/>
  <c r="AC97" i="8"/>
  <c r="AC164" i="8"/>
  <c r="AC126" i="8"/>
  <c r="AC88" i="8"/>
  <c r="AC144" i="8"/>
  <c r="AC149" i="8"/>
  <c r="AC137" i="8"/>
  <c r="AC116" i="8"/>
  <c r="AC87" i="8"/>
  <c r="AC109" i="8"/>
  <c r="AC146" i="8"/>
  <c r="AC152" i="8"/>
  <c r="AC134" i="8"/>
  <c r="AC138" i="8"/>
  <c r="AC105" i="8"/>
  <c r="AN85" i="8"/>
  <c r="AN118" i="8"/>
  <c r="AN115" i="8"/>
  <c r="AN119" i="8"/>
  <c r="AN160" i="8"/>
  <c r="AN129" i="8"/>
  <c r="AN146" i="8"/>
  <c r="AN141" i="8"/>
  <c r="AN103" i="8"/>
  <c r="AN142" i="8"/>
  <c r="AN148" i="8"/>
  <c r="AN105" i="8"/>
  <c r="AN134" i="8"/>
  <c r="AN93" i="8"/>
  <c r="AN91" i="8"/>
  <c r="AN106" i="8"/>
  <c r="AN136" i="8"/>
  <c r="AN164" i="8"/>
  <c r="AN122" i="8"/>
  <c r="AN152" i="8"/>
  <c r="AN162" i="8"/>
  <c r="AN153" i="8"/>
  <c r="AN124" i="8"/>
  <c r="AN149" i="8"/>
  <c r="AN110" i="8"/>
  <c r="AN128" i="8"/>
  <c r="AN150" i="8"/>
  <c r="AN117" i="8"/>
  <c r="AN112" i="8"/>
  <c r="AN159" i="8"/>
  <c r="AN98" i="8"/>
  <c r="AN96" i="8"/>
  <c r="AN104" i="8"/>
  <c r="AN126" i="8"/>
  <c r="AN161" i="8"/>
  <c r="AN88" i="8"/>
  <c r="AN135" i="8"/>
  <c r="AN157" i="8"/>
  <c r="AN143" i="8"/>
  <c r="AN92" i="8"/>
  <c r="AN114" i="8"/>
  <c r="AN137" i="8"/>
  <c r="AN144" i="8"/>
  <c r="AN123" i="8"/>
  <c r="AN145" i="8"/>
  <c r="AN154" i="8"/>
  <c r="AN151" i="8"/>
  <c r="AN90" i="8"/>
  <c r="AN113" i="8"/>
  <c r="AN155" i="8"/>
  <c r="AN99" i="8"/>
  <c r="AN121" i="8"/>
  <c r="AN131" i="8"/>
  <c r="AN139" i="8"/>
  <c r="AN156" i="8"/>
  <c r="AN101" i="8"/>
  <c r="AN95" i="8"/>
  <c r="AN87" i="8"/>
  <c r="AN109" i="8"/>
  <c r="AN116" i="8"/>
  <c r="AN147" i="8"/>
  <c r="AN163" i="8"/>
  <c r="AN111" i="8"/>
  <c r="AN127" i="8"/>
  <c r="AN158" i="8"/>
  <c r="AN138" i="8"/>
  <c r="AN86" i="8"/>
  <c r="AN102" i="8"/>
  <c r="AN133" i="8"/>
  <c r="AN120" i="8"/>
  <c r="AN97" i="8"/>
  <c r="AN140" i="8"/>
  <c r="AN125" i="8"/>
  <c r="AN89" i="8"/>
  <c r="AN132" i="8"/>
  <c r="AN100" i="8"/>
  <c r="AN107" i="8"/>
  <c r="AN130" i="8"/>
  <c r="AN94" i="8"/>
  <c r="AN108" i="8"/>
  <c r="AJ88" i="8"/>
  <c r="AJ110" i="8"/>
  <c r="AJ154" i="8"/>
  <c r="AJ97" i="8"/>
  <c r="AJ139" i="8"/>
  <c r="AJ147" i="8"/>
  <c r="AJ164" i="8"/>
  <c r="AJ136" i="8"/>
  <c r="AJ133" i="8"/>
  <c r="AJ142" i="8"/>
  <c r="AJ156" i="8"/>
  <c r="AJ127" i="8"/>
  <c r="AJ111" i="8"/>
  <c r="AJ140" i="8"/>
  <c r="AJ124" i="8"/>
  <c r="AJ109" i="8"/>
  <c r="AJ130" i="8"/>
  <c r="AJ120" i="8"/>
  <c r="AJ115" i="8"/>
  <c r="AJ158" i="8"/>
  <c r="AJ104" i="8"/>
  <c r="AJ112" i="8"/>
  <c r="AJ144" i="8"/>
  <c r="AJ118" i="8"/>
  <c r="AJ141" i="8"/>
  <c r="AJ103" i="8"/>
  <c r="AJ122" i="8"/>
  <c r="AJ161" i="8"/>
  <c r="AJ100" i="8"/>
  <c r="AJ108" i="8"/>
  <c r="AJ106" i="8"/>
  <c r="AJ117" i="8"/>
  <c r="AJ91" i="8"/>
  <c r="AJ86" i="8"/>
  <c r="AJ149" i="8"/>
  <c r="AJ131" i="8"/>
  <c r="AJ159" i="8"/>
  <c r="AJ152" i="8"/>
  <c r="AJ150" i="8"/>
  <c r="AJ121" i="8"/>
  <c r="AJ125" i="8"/>
  <c r="AJ135" i="8"/>
  <c r="AJ143" i="8"/>
  <c r="AJ146" i="8"/>
  <c r="AJ92" i="8"/>
  <c r="AJ114" i="8"/>
  <c r="AJ153" i="8"/>
  <c r="AJ89" i="8"/>
  <c r="AJ99" i="8"/>
  <c r="AJ119" i="8"/>
  <c r="AJ98" i="8"/>
  <c r="AJ163" i="8"/>
  <c r="AJ102" i="8"/>
  <c r="AJ129" i="8"/>
  <c r="AJ160" i="8"/>
  <c r="AJ155" i="8"/>
  <c r="AJ126" i="8"/>
  <c r="AJ107" i="8"/>
  <c r="AJ90" i="8"/>
  <c r="AJ94" i="8"/>
  <c r="AJ157" i="8"/>
  <c r="AJ123" i="8"/>
  <c r="AJ85" i="8"/>
  <c r="AJ87" i="8"/>
  <c r="AJ132" i="8"/>
  <c r="AJ145" i="8"/>
  <c r="AJ105" i="8"/>
  <c r="AJ93" i="8"/>
  <c r="AJ137" i="8"/>
  <c r="AJ128" i="8"/>
  <c r="AJ113" i="8"/>
  <c r="AJ116" i="8"/>
  <c r="AJ101" i="8"/>
  <c r="AJ134" i="8"/>
  <c r="AJ151" i="8"/>
  <c r="AJ148" i="8"/>
  <c r="AJ138" i="8"/>
  <c r="AJ162" i="8"/>
  <c r="AJ96" i="8"/>
  <c r="AJ95" i="8"/>
  <c r="AG168" i="8"/>
  <c r="AG187" i="8"/>
  <c r="AG179" i="8"/>
  <c r="AG173" i="8"/>
  <c r="AG189" i="8"/>
  <c r="AG193" i="8"/>
  <c r="AG218" i="8"/>
  <c r="AG227" i="8"/>
  <c r="AG175" i="8"/>
  <c r="AG226" i="8"/>
  <c r="AG220" i="8"/>
  <c r="AG200" i="8"/>
  <c r="AG181" i="8"/>
  <c r="AG170" i="8"/>
  <c r="AG191" i="8"/>
  <c r="AG212" i="8"/>
  <c r="AG202" i="8"/>
  <c r="AG243" i="8"/>
  <c r="AG198" i="8"/>
  <c r="AG169" i="8"/>
  <c r="AG240" i="8"/>
  <c r="AG214" i="8"/>
  <c r="AG210" i="8"/>
  <c r="AG225" i="8"/>
  <c r="AG231" i="8"/>
  <c r="AG197" i="8"/>
  <c r="AG239" i="8"/>
  <c r="AG228" i="8"/>
  <c r="AG166" i="8"/>
  <c r="AG233" i="8"/>
  <c r="AG177" i="8"/>
  <c r="AG219" i="8"/>
  <c r="AG230" i="8"/>
  <c r="AG167" i="8"/>
  <c r="AG216" i="8"/>
  <c r="AG237" i="8"/>
  <c r="AG244" i="8"/>
  <c r="AG224" i="8"/>
  <c r="AG207" i="8"/>
  <c r="AG206" i="8"/>
  <c r="AG190" i="8"/>
  <c r="AG204" i="8"/>
  <c r="AG213" i="8"/>
  <c r="AG232" i="8"/>
  <c r="AG176" i="8"/>
  <c r="AG195" i="8"/>
  <c r="AG194" i="8"/>
  <c r="AG201" i="8"/>
  <c r="AG192" i="8"/>
  <c r="AG236" i="8"/>
  <c r="AG208" i="8"/>
  <c r="AG222" i="8"/>
  <c r="AG183" i="8"/>
  <c r="AG182" i="8"/>
  <c r="AG188" i="8"/>
  <c r="AG180" i="8"/>
  <c r="AG235" i="8"/>
  <c r="AG196" i="8"/>
  <c r="AG174" i="8"/>
  <c r="AG171" i="8"/>
  <c r="AG241" i="8"/>
  <c r="AG234" i="8"/>
  <c r="AG223" i="8"/>
  <c r="AG184" i="8"/>
  <c r="AG245" i="8"/>
  <c r="AG203" i="8"/>
  <c r="AG229" i="8"/>
  <c r="AG186" i="8"/>
  <c r="AG199" i="8"/>
  <c r="AG215" i="8"/>
  <c r="AG185" i="8"/>
  <c r="AG178" i="8"/>
  <c r="AG205" i="8"/>
  <c r="AG242" i="8"/>
  <c r="AG221" i="8"/>
  <c r="AG238" i="8"/>
  <c r="AG217" i="8"/>
  <c r="AG209" i="8"/>
  <c r="AG211" i="8"/>
  <c r="AG172" i="8"/>
  <c r="Z166" i="8"/>
  <c r="Z223" i="8"/>
  <c r="Z220" i="8"/>
  <c r="Z237" i="8"/>
  <c r="Z217" i="8"/>
  <c r="Z242" i="8"/>
  <c r="Z180" i="8"/>
  <c r="Z202" i="8"/>
  <c r="Z175" i="8"/>
  <c r="Z208" i="8"/>
  <c r="Z201" i="8"/>
  <c r="Z205" i="8"/>
  <c r="Z230" i="8"/>
  <c r="Z168" i="8"/>
  <c r="Z190" i="8"/>
  <c r="Z234" i="8"/>
  <c r="Z196" i="8"/>
  <c r="Z189" i="8"/>
  <c r="Z193" i="8"/>
  <c r="Z218" i="8"/>
  <c r="Z239" i="8"/>
  <c r="Z178" i="8"/>
  <c r="Z222" i="8"/>
  <c r="Z184" i="8"/>
  <c r="Z177" i="8"/>
  <c r="Z181" i="8"/>
  <c r="Z206" i="8"/>
  <c r="Z227" i="8"/>
  <c r="Z186" i="8"/>
  <c r="Z172" i="8"/>
  <c r="Z224" i="8"/>
  <c r="Z169" i="8"/>
  <c r="Z194" i="8"/>
  <c r="Z215" i="8"/>
  <c r="Z209" i="8"/>
  <c r="Z231" i="8"/>
  <c r="Z235" i="8"/>
  <c r="Z200" i="8"/>
  <c r="Z170" i="8"/>
  <c r="Z191" i="8"/>
  <c r="Z197" i="8"/>
  <c r="Z219" i="8"/>
  <c r="Z199" i="8"/>
  <c r="Z211" i="8"/>
  <c r="Z240" i="8"/>
  <c r="Z179" i="8"/>
  <c r="Z188" i="8"/>
  <c r="Z173" i="8"/>
  <c r="Z195" i="8"/>
  <c r="Z245" i="8"/>
  <c r="Z210" i="8"/>
  <c r="Z216" i="8"/>
  <c r="Z238" i="8"/>
  <c r="Z236" i="8"/>
  <c r="Z244" i="8"/>
  <c r="Z183" i="8"/>
  <c r="Z241" i="8"/>
  <c r="Z174" i="8"/>
  <c r="Z204" i="8"/>
  <c r="Z226" i="8"/>
  <c r="Z221" i="8"/>
  <c r="Z182" i="8"/>
  <c r="Z185" i="8"/>
  <c r="Z228" i="8"/>
  <c r="Z232" i="8"/>
  <c r="Z192" i="8"/>
  <c r="Z243" i="8"/>
  <c r="Z203" i="8"/>
  <c r="Z207" i="8"/>
  <c r="Z167" i="8"/>
  <c r="Z171" i="8"/>
  <c r="Z214" i="8"/>
  <c r="Z176" i="8"/>
  <c r="Z198" i="8"/>
  <c r="Z229" i="8"/>
  <c r="Z225" i="8"/>
  <c r="Z213" i="8"/>
  <c r="Z187" i="8"/>
  <c r="Z212" i="8"/>
  <c r="Z233" i="8"/>
  <c r="AL85" i="8"/>
  <c r="AL95" i="8"/>
  <c r="AL91" i="8"/>
  <c r="AL138" i="8"/>
  <c r="AL161" i="8"/>
  <c r="AL100" i="8"/>
  <c r="AL87" i="8"/>
  <c r="AL109" i="8"/>
  <c r="AL129" i="8"/>
  <c r="AL132" i="8"/>
  <c r="AL126" i="8"/>
  <c r="AL149" i="8"/>
  <c r="AL88" i="8"/>
  <c r="AL158" i="8"/>
  <c r="AL97" i="8"/>
  <c r="AL93" i="8"/>
  <c r="AL155" i="8"/>
  <c r="AL114" i="8"/>
  <c r="AL137" i="8"/>
  <c r="AL144" i="8"/>
  <c r="AL146" i="8"/>
  <c r="AL152" i="8"/>
  <c r="AL119" i="8"/>
  <c r="AL102" i="8"/>
  <c r="AL125" i="8"/>
  <c r="AL96" i="8"/>
  <c r="AL134" i="8"/>
  <c r="AL116" i="8"/>
  <c r="AL118" i="8"/>
  <c r="AL90" i="8"/>
  <c r="AL113" i="8"/>
  <c r="AL143" i="8"/>
  <c r="AL122" i="8"/>
  <c r="AL163" i="8"/>
  <c r="AL105" i="8"/>
  <c r="AL108" i="8"/>
  <c r="AL89" i="8"/>
  <c r="AL159" i="8"/>
  <c r="AL98" i="8"/>
  <c r="AL107" i="8"/>
  <c r="AL151" i="8"/>
  <c r="AL164" i="8"/>
  <c r="AL131" i="8"/>
  <c r="AL160" i="8"/>
  <c r="AL147" i="8"/>
  <c r="AL86" i="8"/>
  <c r="AL106" i="8"/>
  <c r="AL127" i="8"/>
  <c r="AL104" i="8"/>
  <c r="AL153" i="8"/>
  <c r="AL136" i="8"/>
  <c r="AL123" i="8"/>
  <c r="AL145" i="8"/>
  <c r="AL94" i="8"/>
  <c r="AL115" i="8"/>
  <c r="AL162" i="8"/>
  <c r="AL117" i="8"/>
  <c r="AL124" i="8"/>
  <c r="AL111" i="8"/>
  <c r="AL133" i="8"/>
  <c r="AL101" i="8"/>
  <c r="AL154" i="8"/>
  <c r="AL148" i="8"/>
  <c r="AL120" i="8"/>
  <c r="AL112" i="8"/>
  <c r="AL92" i="8"/>
  <c r="AL130" i="8"/>
  <c r="AL139" i="8"/>
  <c r="AL135" i="8"/>
  <c r="AL103" i="8"/>
  <c r="AL99" i="8"/>
  <c r="AL141" i="8"/>
  <c r="AL110" i="8"/>
  <c r="AL128" i="8"/>
  <c r="AL157" i="8"/>
  <c r="AL150" i="8"/>
  <c r="AL121" i="8"/>
  <c r="AL156" i="8"/>
  <c r="AL140" i="8"/>
  <c r="AL142" i="8"/>
  <c r="AB166" i="8"/>
  <c r="AB225" i="8"/>
  <c r="AB245" i="8"/>
  <c r="AB209" i="8"/>
  <c r="AB198" i="8"/>
  <c r="AB193" i="8"/>
  <c r="AB228" i="8"/>
  <c r="AB176" i="8"/>
  <c r="AB197" i="8"/>
  <c r="AB243" i="8"/>
  <c r="AB221" i="8"/>
  <c r="AB181" i="8"/>
  <c r="AB216" i="8"/>
  <c r="AB235" i="8"/>
  <c r="AB244" i="8"/>
  <c r="AB231" i="8"/>
  <c r="AB173" i="8"/>
  <c r="AB169" i="8"/>
  <c r="AB223" i="8"/>
  <c r="AB232" i="8"/>
  <c r="AB219" i="8"/>
  <c r="AB242" i="8"/>
  <c r="AB177" i="8"/>
  <c r="AB211" i="8"/>
  <c r="AB220" i="8"/>
  <c r="AB207" i="8"/>
  <c r="AB230" i="8"/>
  <c r="AB212" i="8"/>
  <c r="AB175" i="8"/>
  <c r="AB184" i="8"/>
  <c r="AB171" i="8"/>
  <c r="AB170" i="8"/>
  <c r="AB233" i="8"/>
  <c r="AB227" i="8"/>
  <c r="AB189" i="8"/>
  <c r="AB172" i="8"/>
  <c r="AB237" i="8"/>
  <c r="AB241" i="8"/>
  <c r="AB200" i="8"/>
  <c r="AB213" i="8"/>
  <c r="AB201" i="8"/>
  <c r="AB229" i="8"/>
  <c r="AB218" i="8"/>
  <c r="AB199" i="8"/>
  <c r="AB206" i="8"/>
  <c r="AB168" i="8"/>
  <c r="AB178" i="8"/>
  <c r="AB187" i="8"/>
  <c r="AB182" i="8"/>
  <c r="AB239" i="8"/>
  <c r="AB234" i="8"/>
  <c r="AB217" i="8"/>
  <c r="AB215" i="8"/>
  <c r="AB174" i="8"/>
  <c r="AB205" i="8"/>
  <c r="AB203" i="8"/>
  <c r="AB208" i="8"/>
  <c r="AB222" i="8"/>
  <c r="AB191" i="8"/>
  <c r="AB224" i="8"/>
  <c r="AB185" i="8"/>
  <c r="AB167" i="8"/>
  <c r="AB210" i="8"/>
  <c r="AB194" i="8"/>
  <c r="AB238" i="8"/>
  <c r="AB183" i="8"/>
  <c r="AB204" i="8"/>
  <c r="AB214" i="8"/>
  <c r="AB236" i="8"/>
  <c r="AB192" i="8"/>
  <c r="AB202" i="8"/>
  <c r="AB179" i="8"/>
  <c r="AB226" i="8"/>
  <c r="AB190" i="8"/>
  <c r="AB196" i="8"/>
  <c r="AB195" i="8"/>
  <c r="AB188" i="8"/>
  <c r="AB186" i="8"/>
  <c r="AB240" i="8"/>
  <c r="AB180" i="8"/>
  <c r="AH85" i="8"/>
  <c r="AH107" i="8"/>
  <c r="AH95" i="8"/>
  <c r="AH148" i="8"/>
  <c r="AH128" i="8"/>
  <c r="AH99" i="8"/>
  <c r="AH86" i="8"/>
  <c r="AH106" i="8"/>
  <c r="AH130" i="8"/>
  <c r="AH136" i="8"/>
  <c r="AH139" i="8"/>
  <c r="AH87" i="8"/>
  <c r="AH141" i="8"/>
  <c r="AH105" i="8"/>
  <c r="AH124" i="8"/>
  <c r="AH115" i="8"/>
  <c r="AH144" i="8"/>
  <c r="AH152" i="8"/>
  <c r="AH140" i="8"/>
  <c r="AH112" i="8"/>
  <c r="AH150" i="8"/>
  <c r="AH96" i="8"/>
  <c r="AH127" i="8"/>
  <c r="AH103" i="8"/>
  <c r="AH88" i="8"/>
  <c r="AH125" i="8"/>
  <c r="AH154" i="8"/>
  <c r="AH114" i="8"/>
  <c r="AH137" i="8"/>
  <c r="AH131" i="8"/>
  <c r="AH147" i="8"/>
  <c r="AH104" i="8"/>
  <c r="AH102" i="8"/>
  <c r="AH113" i="8"/>
  <c r="AH142" i="8"/>
  <c r="AH135" i="8"/>
  <c r="AH146" i="8"/>
  <c r="AH162" i="8"/>
  <c r="AH123" i="8"/>
  <c r="AH163" i="8"/>
  <c r="AH161" i="8"/>
  <c r="AH111" i="8"/>
  <c r="AH91" i="8"/>
  <c r="AH89" i="8"/>
  <c r="AH143" i="8"/>
  <c r="AH158" i="8"/>
  <c r="AH160" i="8"/>
  <c r="AH94" i="8"/>
  <c r="AH134" i="8"/>
  <c r="AH156" i="8"/>
  <c r="AH100" i="8"/>
  <c r="AH117" i="8"/>
  <c r="AH122" i="8"/>
  <c r="AH108" i="8"/>
  <c r="AH132" i="8"/>
  <c r="AH110" i="8"/>
  <c r="AH157" i="8"/>
  <c r="AH92" i="8"/>
  <c r="AH155" i="8"/>
  <c r="AH98" i="8"/>
  <c r="AH145" i="8"/>
  <c r="AH138" i="8"/>
  <c r="AH153" i="8"/>
  <c r="AH119" i="8"/>
  <c r="AH133" i="8"/>
  <c r="AH126" i="8"/>
  <c r="AH93" i="8"/>
  <c r="AH118" i="8"/>
  <c r="AH121" i="8"/>
  <c r="AH90" i="8"/>
  <c r="AH149" i="8"/>
  <c r="AH129" i="8"/>
  <c r="AH109" i="8"/>
  <c r="AH116" i="8"/>
  <c r="AH97" i="8"/>
  <c r="AH151" i="8"/>
  <c r="AH120" i="8"/>
  <c r="AH164" i="8"/>
  <c r="AH101" i="8"/>
  <c r="AH159" i="8"/>
  <c r="AH166" i="8"/>
  <c r="AH177" i="8"/>
  <c r="AH233" i="8"/>
  <c r="AH172" i="8"/>
  <c r="AH174" i="8"/>
  <c r="AH193" i="8"/>
  <c r="AH239" i="8"/>
  <c r="AH178" i="8"/>
  <c r="AH235" i="8"/>
  <c r="AH221" i="8"/>
  <c r="AH213" i="8"/>
  <c r="AH242" i="8"/>
  <c r="AH181" i="8"/>
  <c r="AH227" i="8"/>
  <c r="AH223" i="8"/>
  <c r="AH209" i="8"/>
  <c r="AH243" i="8"/>
  <c r="AH230" i="8"/>
  <c r="AH169" i="8"/>
  <c r="AH215" i="8"/>
  <c r="AH211" i="8"/>
  <c r="AH197" i="8"/>
  <c r="AH231" i="8"/>
  <c r="AH218" i="8"/>
  <c r="AH225" i="8"/>
  <c r="AH203" i="8"/>
  <c r="AH199" i="8"/>
  <c r="AH185" i="8"/>
  <c r="AH219" i="8"/>
  <c r="AH206" i="8"/>
  <c r="AH189" i="8"/>
  <c r="AH191" i="8"/>
  <c r="AH187" i="8"/>
  <c r="AH173" i="8"/>
  <c r="AH207" i="8"/>
  <c r="AH194" i="8"/>
  <c r="AH240" i="8"/>
  <c r="AH179" i="8"/>
  <c r="AH236" i="8"/>
  <c r="AH175" i="8"/>
  <c r="AH244" i="8"/>
  <c r="AH195" i="8"/>
  <c r="AH182" i="8"/>
  <c r="AH228" i="8"/>
  <c r="AH167" i="8"/>
  <c r="AH224" i="8"/>
  <c r="AH237" i="8"/>
  <c r="AH232" i="8"/>
  <c r="AH183" i="8"/>
  <c r="AH170" i="8"/>
  <c r="AH216" i="8"/>
  <c r="AH238" i="8"/>
  <c r="AH212" i="8"/>
  <c r="AH234" i="8"/>
  <c r="AH220" i="8"/>
  <c r="AH171" i="8"/>
  <c r="AH241" i="8"/>
  <c r="AH204" i="8"/>
  <c r="AH226" i="8"/>
  <c r="AH200" i="8"/>
  <c r="AH210" i="8"/>
  <c r="AH208" i="8"/>
  <c r="AH201" i="8"/>
  <c r="AH229" i="8"/>
  <c r="AH192" i="8"/>
  <c r="AH214" i="8"/>
  <c r="AH176" i="8"/>
  <c r="AH245" i="8"/>
  <c r="AH184" i="8"/>
  <c r="AH198" i="8"/>
  <c r="AH205" i="8"/>
  <c r="AH168" i="8"/>
  <c r="AH190" i="8"/>
  <c r="AH188" i="8"/>
  <c r="AH186" i="8"/>
  <c r="AH222" i="8"/>
  <c r="AH217" i="8"/>
  <c r="AH202" i="8"/>
  <c r="AH196" i="8"/>
  <c r="AH180" i="8"/>
  <c r="AD166" i="8"/>
  <c r="AD199" i="8"/>
  <c r="AD221" i="8"/>
  <c r="AD243" i="8"/>
  <c r="AD186" i="8"/>
  <c r="AD213" i="8"/>
  <c r="AD204" i="8"/>
  <c r="AD226" i="8"/>
  <c r="AD187" i="8"/>
  <c r="AD209" i="8"/>
  <c r="AD231" i="8"/>
  <c r="AD230" i="8"/>
  <c r="AD177" i="8"/>
  <c r="AD192" i="8"/>
  <c r="AD214" i="8"/>
  <c r="AD175" i="8"/>
  <c r="AD197" i="8"/>
  <c r="AD219" i="8"/>
  <c r="AD206" i="8"/>
  <c r="AD224" i="8"/>
  <c r="AD180" i="8"/>
  <c r="AD202" i="8"/>
  <c r="AD235" i="8"/>
  <c r="AD185" i="8"/>
  <c r="AD207" i="8"/>
  <c r="AD182" i="8"/>
  <c r="AD200" i="8"/>
  <c r="AD168" i="8"/>
  <c r="AD190" i="8"/>
  <c r="AD237" i="8"/>
  <c r="AD173" i="8"/>
  <c r="AD195" i="8"/>
  <c r="AD170" i="8"/>
  <c r="AD210" i="8"/>
  <c r="AD239" i="8"/>
  <c r="AD178" i="8"/>
  <c r="AD188" i="8"/>
  <c r="AD220" i="8"/>
  <c r="AD225" i="8"/>
  <c r="AD217" i="8"/>
  <c r="AD218" i="8"/>
  <c r="AD203" i="8"/>
  <c r="AD222" i="8"/>
  <c r="AD208" i="8"/>
  <c r="AD201" i="8"/>
  <c r="AD205" i="8"/>
  <c r="AD194" i="8"/>
  <c r="AD191" i="8"/>
  <c r="AD174" i="8"/>
  <c r="AD196" i="8"/>
  <c r="AD212" i="8"/>
  <c r="AD193" i="8"/>
  <c r="AD240" i="8"/>
  <c r="AD179" i="8"/>
  <c r="AD211" i="8"/>
  <c r="AD233" i="8"/>
  <c r="AD172" i="8"/>
  <c r="AD234" i="8"/>
  <c r="AD169" i="8"/>
  <c r="AD216" i="8"/>
  <c r="AD223" i="8"/>
  <c r="AD181" i="8"/>
  <c r="AD189" i="8"/>
  <c r="AD198" i="8"/>
  <c r="AD236" i="8"/>
  <c r="AD242" i="8"/>
  <c r="AD245" i="8"/>
  <c r="AD228" i="8"/>
  <c r="AD244" i="8"/>
  <c r="AD227" i="8"/>
  <c r="AD184" i="8"/>
  <c r="AD167" i="8"/>
  <c r="AD183" i="8"/>
  <c r="AD238" i="8"/>
  <c r="AD176" i="8"/>
  <c r="AD241" i="8"/>
  <c r="AD232" i="8"/>
  <c r="AD171" i="8"/>
  <c r="AD229" i="8"/>
  <c r="AD215" i="8"/>
  <c r="AD87" i="8"/>
  <c r="AD121" i="8"/>
  <c r="AD94" i="8"/>
  <c r="AD119" i="8"/>
  <c r="AD149" i="8"/>
  <c r="AD98" i="8"/>
  <c r="AD93" i="8"/>
  <c r="AD123" i="8"/>
  <c r="AD95" i="8"/>
  <c r="AD153" i="8"/>
  <c r="AD154" i="8"/>
  <c r="AD137" i="8"/>
  <c r="AD157" i="8"/>
  <c r="AD140" i="8"/>
  <c r="AD111" i="8"/>
  <c r="AD120" i="8"/>
  <c r="AD125" i="8"/>
  <c r="AD146" i="8"/>
  <c r="AD117" i="8"/>
  <c r="AD118" i="8"/>
  <c r="AD113" i="8"/>
  <c r="AD133" i="8"/>
  <c r="AD92" i="8"/>
  <c r="AD99" i="8"/>
  <c r="AD110" i="8"/>
  <c r="AD152" i="8"/>
  <c r="AD141" i="8"/>
  <c r="AD101" i="8"/>
  <c r="AD97" i="8"/>
  <c r="AD151" i="8"/>
  <c r="AD145" i="8"/>
  <c r="AD116" i="8"/>
  <c r="AD105" i="8"/>
  <c r="AD160" i="8"/>
  <c r="AD156" i="8"/>
  <c r="AD127" i="8"/>
  <c r="AD138" i="8"/>
  <c r="AD155" i="8"/>
  <c r="AD109" i="8"/>
  <c r="AD163" i="8"/>
  <c r="AD164" i="8"/>
  <c r="AD148" i="8"/>
  <c r="AD132" i="8"/>
  <c r="AD91" i="8"/>
  <c r="AD144" i="8"/>
  <c r="AD150" i="8"/>
  <c r="AD128" i="8"/>
  <c r="AD136" i="8"/>
  <c r="AD108" i="8"/>
  <c r="AD161" i="8"/>
  <c r="AD104" i="8"/>
  <c r="AD124" i="8"/>
  <c r="AD158" i="8"/>
  <c r="AD96" i="8"/>
  <c r="AD126" i="8"/>
  <c r="AD139" i="8"/>
  <c r="AD112" i="8"/>
  <c r="AD131" i="8"/>
  <c r="AD89" i="8"/>
  <c r="AD85" i="8"/>
  <c r="AD143" i="8"/>
  <c r="AD114" i="8"/>
  <c r="AD115" i="8"/>
  <c r="AD100" i="8"/>
  <c r="AD142" i="8"/>
  <c r="AD159" i="8"/>
  <c r="AD162" i="8"/>
  <c r="AD88" i="8"/>
  <c r="AD122" i="8"/>
  <c r="AD106" i="8"/>
  <c r="AD129" i="8"/>
  <c r="AD102" i="8"/>
  <c r="AD134" i="8"/>
  <c r="AD147" i="8"/>
  <c r="AD90" i="8"/>
  <c r="AD86" i="8"/>
  <c r="AD135" i="8"/>
  <c r="AD103" i="8"/>
  <c r="AD107" i="8"/>
  <c r="AD130" i="8"/>
  <c r="AC166" i="8"/>
  <c r="AC175" i="8"/>
  <c r="AC209" i="8"/>
  <c r="AC231" i="8"/>
  <c r="AC230" i="8"/>
  <c r="AC169" i="8"/>
  <c r="AC227" i="8"/>
  <c r="AC225" i="8"/>
  <c r="AC197" i="8"/>
  <c r="AC219" i="8"/>
  <c r="AC218" i="8"/>
  <c r="AC189" i="8"/>
  <c r="AC215" i="8"/>
  <c r="AC186" i="8"/>
  <c r="AC185" i="8"/>
  <c r="AC207" i="8"/>
  <c r="AC206" i="8"/>
  <c r="AC188" i="8"/>
  <c r="AC203" i="8"/>
  <c r="AC237" i="8"/>
  <c r="AC173" i="8"/>
  <c r="AC195" i="8"/>
  <c r="AC194" i="8"/>
  <c r="AC234" i="8"/>
  <c r="AC191" i="8"/>
  <c r="AC177" i="8"/>
  <c r="AC244" i="8"/>
  <c r="AC183" i="8"/>
  <c r="AC182" i="8"/>
  <c r="AC240" i="8"/>
  <c r="AC179" i="8"/>
  <c r="AC235" i="8"/>
  <c r="AC222" i="8"/>
  <c r="AC208" i="8"/>
  <c r="AC201" i="8"/>
  <c r="AC229" i="8"/>
  <c r="AC204" i="8"/>
  <c r="AC226" i="8"/>
  <c r="AC223" i="8"/>
  <c r="AC198" i="8"/>
  <c r="AC196" i="8"/>
  <c r="AC212" i="8"/>
  <c r="AC217" i="8"/>
  <c r="AC192" i="8"/>
  <c r="AC214" i="8"/>
  <c r="AC211" i="8"/>
  <c r="AC245" i="8"/>
  <c r="AC184" i="8"/>
  <c r="AC210" i="8"/>
  <c r="AC205" i="8"/>
  <c r="AC180" i="8"/>
  <c r="AC202" i="8"/>
  <c r="AC236" i="8"/>
  <c r="AC170" i="8"/>
  <c r="AC176" i="8"/>
  <c r="AC241" i="8"/>
  <c r="AC233" i="8"/>
  <c r="AC193" i="8"/>
  <c r="AC221" i="8"/>
  <c r="AC181" i="8"/>
  <c r="AC232" i="8"/>
  <c r="AC228" i="8"/>
  <c r="AC172" i="8"/>
  <c r="AC168" i="8"/>
  <c r="AC243" i="8"/>
  <c r="AC239" i="8"/>
  <c r="AC200" i="8"/>
  <c r="AC213" i="8"/>
  <c r="AC238" i="8"/>
  <c r="AC199" i="8"/>
  <c r="AC174" i="8"/>
  <c r="AC190" i="8"/>
  <c r="AC220" i="8"/>
  <c r="AC171" i="8"/>
  <c r="AC242" i="8"/>
  <c r="AC216" i="8"/>
  <c r="AC167" i="8"/>
  <c r="AC178" i="8"/>
  <c r="AC224" i="8"/>
  <c r="AC187" i="8"/>
  <c r="AE85" i="8"/>
  <c r="AE164" i="8"/>
  <c r="AE91" i="8"/>
  <c r="AE105" i="8"/>
  <c r="AE88" i="8"/>
  <c r="AE159" i="8"/>
  <c r="AE98" i="8"/>
  <c r="AE156" i="8"/>
  <c r="AE140" i="8"/>
  <c r="AE162" i="8"/>
  <c r="AE161" i="8"/>
  <c r="AE144" i="8"/>
  <c r="AE147" i="8"/>
  <c r="AE86" i="8"/>
  <c r="AE108" i="8"/>
  <c r="AE128" i="8"/>
  <c r="AE150" i="8"/>
  <c r="AE137" i="8"/>
  <c r="AE120" i="8"/>
  <c r="AE135" i="8"/>
  <c r="AE157" i="8"/>
  <c r="AE95" i="8"/>
  <c r="AE118" i="8"/>
  <c r="AE116" i="8"/>
  <c r="AE138" i="8"/>
  <c r="AE113" i="8"/>
  <c r="AE131" i="8"/>
  <c r="AE123" i="8"/>
  <c r="AE145" i="8"/>
  <c r="AE132" i="8"/>
  <c r="AE104" i="8"/>
  <c r="AE126" i="8"/>
  <c r="AE101" i="8"/>
  <c r="AE107" i="8"/>
  <c r="AE111" i="8"/>
  <c r="AE133" i="8"/>
  <c r="AE148" i="8"/>
  <c r="AE96" i="8"/>
  <c r="AE92" i="8"/>
  <c r="AE114" i="8"/>
  <c r="AE89" i="8"/>
  <c r="AE154" i="8"/>
  <c r="AE99" i="8"/>
  <c r="AE121" i="8"/>
  <c r="AE143" i="8"/>
  <c r="AE163" i="8"/>
  <c r="AE102" i="8"/>
  <c r="AE160" i="8"/>
  <c r="AE94" i="8"/>
  <c r="AE87" i="8"/>
  <c r="AE109" i="8"/>
  <c r="AE158" i="8"/>
  <c r="AE151" i="8"/>
  <c r="AE90" i="8"/>
  <c r="AE141" i="8"/>
  <c r="AE97" i="8"/>
  <c r="AE142" i="8"/>
  <c r="AE139" i="8"/>
  <c r="AE155" i="8"/>
  <c r="AE136" i="8"/>
  <c r="AE93" i="8"/>
  <c r="AE146" i="8"/>
  <c r="AE106" i="8"/>
  <c r="AE127" i="8"/>
  <c r="AE119" i="8"/>
  <c r="AE124" i="8"/>
  <c r="AE152" i="8"/>
  <c r="AE134" i="8"/>
  <c r="AE100" i="8"/>
  <c r="AE149" i="8"/>
  <c r="AE125" i="8"/>
  <c r="AE122" i="8"/>
  <c r="AE110" i="8"/>
  <c r="AE153" i="8"/>
  <c r="AE129" i="8"/>
  <c r="AE112" i="8"/>
  <c r="AE117" i="8"/>
  <c r="AE103" i="8"/>
  <c r="AE115" i="8"/>
  <c r="AE130" i="8"/>
  <c r="AN238" i="8"/>
  <c r="AN179" i="8"/>
  <c r="AN206" i="8"/>
  <c r="AN174" i="8"/>
  <c r="AN167" i="8"/>
  <c r="AN218" i="8"/>
  <c r="AN233" i="8"/>
  <c r="AN225" i="8"/>
  <c r="AN203" i="8"/>
  <c r="AN230" i="8"/>
  <c r="AN186" i="8"/>
  <c r="AN191" i="8"/>
  <c r="AN242" i="8"/>
  <c r="AN176" i="8"/>
  <c r="AN237" i="8"/>
  <c r="AN227" i="8"/>
  <c r="AN171" i="8"/>
  <c r="AN198" i="8"/>
  <c r="AN215" i="8"/>
  <c r="AN183" i="8"/>
  <c r="AN188" i="8"/>
  <c r="AN178" i="8"/>
  <c r="AN168" i="8"/>
  <c r="AN195" i="8"/>
  <c r="AN210" i="8"/>
  <c r="AN239" i="8"/>
  <c r="AN207" i="8"/>
  <c r="AN200" i="8"/>
  <c r="AN190" i="8"/>
  <c r="AN192" i="8"/>
  <c r="AN219" i="8"/>
  <c r="AN222" i="8"/>
  <c r="AN180" i="8"/>
  <c r="AN231" i="8"/>
  <c r="AN212" i="8"/>
  <c r="AN202" i="8"/>
  <c r="AN216" i="8"/>
  <c r="AN243" i="8"/>
  <c r="AN234" i="8"/>
  <c r="AN204" i="8"/>
  <c r="AN172" i="8"/>
  <c r="AN224" i="8"/>
  <c r="AN214" i="8"/>
  <c r="AN240" i="8"/>
  <c r="AN184" i="8"/>
  <c r="AN175" i="8"/>
  <c r="AN228" i="8"/>
  <c r="AN196" i="8"/>
  <c r="AN236" i="8"/>
  <c r="AN226" i="8"/>
  <c r="AN169" i="8"/>
  <c r="AN208" i="8"/>
  <c r="AN187" i="8"/>
  <c r="AN181" i="8"/>
  <c r="AN220" i="8"/>
  <c r="AN166" i="8"/>
  <c r="AN193" i="8"/>
  <c r="AN232" i="8"/>
  <c r="AN199" i="8"/>
  <c r="AN205" i="8"/>
  <c r="AN244" i="8"/>
  <c r="AN177" i="8"/>
  <c r="AN217" i="8"/>
  <c r="AN197" i="8"/>
  <c r="AN211" i="8"/>
  <c r="AN229" i="8"/>
  <c r="AN173" i="8"/>
  <c r="AN189" i="8"/>
  <c r="AN182" i="8"/>
  <c r="AN245" i="8"/>
  <c r="AN235" i="8"/>
  <c r="AN194" i="8"/>
  <c r="AN209" i="8"/>
  <c r="AN213" i="8"/>
  <c r="AN241" i="8"/>
  <c r="AN221" i="8"/>
  <c r="AN223" i="8"/>
  <c r="AN170" i="8"/>
  <c r="AN185" i="8"/>
  <c r="AN201" i="8"/>
  <c r="AJ166" i="8"/>
  <c r="AJ175" i="8"/>
  <c r="AJ173" i="8"/>
  <c r="AJ195" i="8"/>
  <c r="AJ230" i="8"/>
  <c r="AJ169" i="8"/>
  <c r="AJ215" i="8"/>
  <c r="AJ234" i="8"/>
  <c r="AJ244" i="8"/>
  <c r="AJ183" i="8"/>
  <c r="AJ218" i="8"/>
  <c r="AJ213" i="8"/>
  <c r="AJ203" i="8"/>
  <c r="AJ237" i="8"/>
  <c r="AJ232" i="8"/>
  <c r="AJ171" i="8"/>
  <c r="AJ206" i="8"/>
  <c r="AJ188" i="8"/>
  <c r="AJ191" i="8"/>
  <c r="AJ201" i="8"/>
  <c r="AJ220" i="8"/>
  <c r="AJ225" i="8"/>
  <c r="AJ194" i="8"/>
  <c r="AJ240" i="8"/>
  <c r="AJ179" i="8"/>
  <c r="AJ176" i="8"/>
  <c r="AJ200" i="8"/>
  <c r="AJ208" i="8"/>
  <c r="AJ189" i="8"/>
  <c r="AJ182" i="8"/>
  <c r="AJ228" i="8"/>
  <c r="AJ167" i="8"/>
  <c r="AJ177" i="8"/>
  <c r="AJ222" i="8"/>
  <c r="AJ196" i="8"/>
  <c r="AJ236" i="8"/>
  <c r="AJ170" i="8"/>
  <c r="AJ216" i="8"/>
  <c r="AJ238" i="8"/>
  <c r="AJ212" i="8"/>
  <c r="AJ198" i="8"/>
  <c r="AJ184" i="8"/>
  <c r="AJ224" i="8"/>
  <c r="AJ241" i="8"/>
  <c r="AJ204" i="8"/>
  <c r="AJ226" i="8"/>
  <c r="AJ235" i="8"/>
  <c r="AJ174" i="8"/>
  <c r="AJ172" i="8"/>
  <c r="AJ210" i="8"/>
  <c r="AJ229" i="8"/>
  <c r="AJ192" i="8"/>
  <c r="AJ214" i="8"/>
  <c r="AJ223" i="8"/>
  <c r="AJ245" i="8"/>
  <c r="AJ243" i="8"/>
  <c r="AJ186" i="8"/>
  <c r="AJ217" i="8"/>
  <c r="AJ180" i="8"/>
  <c r="AJ202" i="8"/>
  <c r="AJ211" i="8"/>
  <c r="AJ233" i="8"/>
  <c r="AJ231" i="8"/>
  <c r="AJ221" i="8"/>
  <c r="AJ205" i="8"/>
  <c r="AJ168" i="8"/>
  <c r="AJ190" i="8"/>
  <c r="AJ187" i="8"/>
  <c r="AJ197" i="8"/>
  <c r="AJ207" i="8"/>
  <c r="AJ242" i="8"/>
  <c r="AJ181" i="8"/>
  <c r="AJ227" i="8"/>
  <c r="AJ199" i="8"/>
  <c r="AJ209" i="8"/>
  <c r="AJ219" i="8"/>
  <c r="AJ185" i="8"/>
  <c r="AJ193" i="8"/>
  <c r="AJ239" i="8"/>
  <c r="AJ178" i="8"/>
  <c r="AK145" i="8"/>
  <c r="AK144" i="8"/>
  <c r="AK142" i="8"/>
  <c r="AK164" i="8"/>
  <c r="AK150" i="8"/>
  <c r="AK133" i="8"/>
  <c r="AK101" i="8"/>
  <c r="AK132" i="8"/>
  <c r="AK130" i="8"/>
  <c r="AK140" i="8"/>
  <c r="AK138" i="8"/>
  <c r="AK153" i="8"/>
  <c r="AK89" i="8"/>
  <c r="AK123" i="8"/>
  <c r="AK120" i="8"/>
  <c r="AK118" i="8"/>
  <c r="AK116" i="8"/>
  <c r="AK126" i="8"/>
  <c r="AK129" i="8"/>
  <c r="AK160" i="8"/>
  <c r="AK87" i="8"/>
  <c r="AK108" i="8"/>
  <c r="AK106" i="8"/>
  <c r="AK92" i="8"/>
  <c r="AK114" i="8"/>
  <c r="AK105" i="8"/>
  <c r="AK148" i="8"/>
  <c r="AK122" i="8"/>
  <c r="AK96" i="8"/>
  <c r="AK94" i="8"/>
  <c r="AK163" i="8"/>
  <c r="AK102" i="8"/>
  <c r="AK152" i="8"/>
  <c r="AK136" i="8"/>
  <c r="AK157" i="8"/>
  <c r="AK143" i="8"/>
  <c r="AK99" i="8"/>
  <c r="AK139" i="8"/>
  <c r="AK159" i="8"/>
  <c r="AK104" i="8"/>
  <c r="AK112" i="8"/>
  <c r="AK121" i="8"/>
  <c r="AK131" i="8"/>
  <c r="AK146" i="8"/>
  <c r="AK97" i="8"/>
  <c r="AK107" i="8"/>
  <c r="AK141" i="8"/>
  <c r="AK103" i="8"/>
  <c r="AK158" i="8"/>
  <c r="AK137" i="8"/>
  <c r="AK85" i="8"/>
  <c r="AK95" i="8"/>
  <c r="AK117" i="8"/>
  <c r="AK91" i="8"/>
  <c r="AK134" i="8"/>
  <c r="AK125" i="8"/>
  <c r="AK155" i="8"/>
  <c r="AK111" i="8"/>
  <c r="AK119" i="8"/>
  <c r="AK110" i="8"/>
  <c r="AK154" i="8"/>
  <c r="AK128" i="8"/>
  <c r="AK147" i="8"/>
  <c r="AK161" i="8"/>
  <c r="AK86" i="8"/>
  <c r="AK149" i="8"/>
  <c r="AK93" i="8"/>
  <c r="AK113" i="8"/>
  <c r="AK151" i="8"/>
  <c r="AK124" i="8"/>
  <c r="AK127" i="8"/>
  <c r="AK100" i="8"/>
  <c r="AK115" i="8"/>
  <c r="AK88" i="8"/>
  <c r="AK98" i="8"/>
  <c r="AK162" i="8"/>
  <c r="AK156" i="8"/>
  <c r="AK135" i="8"/>
  <c r="AK109" i="8"/>
  <c r="AK90" i="8"/>
  <c r="AK168" i="8"/>
  <c r="AK200" i="8"/>
  <c r="AK196" i="8"/>
  <c r="AK186" i="8"/>
  <c r="AK239" i="8"/>
  <c r="AK241" i="8"/>
  <c r="AK199" i="8"/>
  <c r="AK216" i="8"/>
  <c r="AK188" i="8"/>
  <c r="AK184" i="8"/>
  <c r="AK245" i="8"/>
  <c r="AK191" i="8"/>
  <c r="AK229" i="8"/>
  <c r="AK234" i="8"/>
  <c r="AK204" i="8"/>
  <c r="AK176" i="8"/>
  <c r="AK172" i="8"/>
  <c r="AK209" i="8"/>
  <c r="AK226" i="8"/>
  <c r="AK217" i="8"/>
  <c r="AK210" i="8"/>
  <c r="AK192" i="8"/>
  <c r="AK227" i="8"/>
  <c r="AK215" i="8"/>
  <c r="AK185" i="8"/>
  <c r="AK178" i="8"/>
  <c r="AK205" i="8"/>
  <c r="AK221" i="8"/>
  <c r="AK180" i="8"/>
  <c r="AK167" i="8"/>
  <c r="AK179" i="8"/>
  <c r="AK220" i="8"/>
  <c r="AK237" i="8"/>
  <c r="AK193" i="8"/>
  <c r="AK197" i="8"/>
  <c r="AK202" i="8"/>
  <c r="AK238" i="8"/>
  <c r="AK243" i="8"/>
  <c r="AK189" i="8"/>
  <c r="AK181" i="8"/>
  <c r="AK173" i="8"/>
  <c r="AK177" i="8"/>
  <c r="AK190" i="8"/>
  <c r="AK231" i="8"/>
  <c r="AK187" i="8"/>
  <c r="AK169" i="8"/>
  <c r="AK242" i="8"/>
  <c r="AK211" i="8"/>
  <c r="AK225" i="8"/>
  <c r="AK219" i="8"/>
  <c r="AK198" i="8"/>
  <c r="AK203" i="8"/>
  <c r="AK218" i="8"/>
  <c r="AK174" i="8"/>
  <c r="AK213" i="8"/>
  <c r="AK207" i="8"/>
  <c r="AK233" i="8"/>
  <c r="AK214" i="8"/>
  <c r="AK194" i="8"/>
  <c r="AK236" i="8"/>
  <c r="AK244" i="8"/>
  <c r="AK235" i="8"/>
  <c r="AK195" i="8"/>
  <c r="AK230" i="8"/>
  <c r="AK166" i="8"/>
  <c r="AK182" i="8"/>
  <c r="AK212" i="8"/>
  <c r="AK208" i="8"/>
  <c r="AK222" i="8"/>
  <c r="AK171" i="8"/>
  <c r="AK170" i="8"/>
  <c r="AK223" i="8"/>
  <c r="AK228" i="8"/>
  <c r="AK201" i="8"/>
  <c r="AK240" i="8"/>
  <c r="AK224" i="8"/>
  <c r="AK175" i="8"/>
  <c r="AK183" i="8"/>
  <c r="AK232" i="8"/>
  <c r="AK206" i="8"/>
  <c r="AA85" i="8"/>
  <c r="AA117" i="8"/>
  <c r="AA131" i="8"/>
  <c r="AA137" i="8"/>
  <c r="AA130" i="8"/>
  <c r="AA125" i="8"/>
  <c r="AA134" i="8"/>
  <c r="AA93" i="8"/>
  <c r="AA145" i="8"/>
  <c r="AA152" i="8"/>
  <c r="AA142" i="8"/>
  <c r="AA89" i="8"/>
  <c r="AA129" i="8"/>
  <c r="AA113" i="8"/>
  <c r="AA122" i="8"/>
  <c r="AA104" i="8"/>
  <c r="AA103" i="8"/>
  <c r="AA141" i="8"/>
  <c r="AA160" i="8"/>
  <c r="AA128" i="8"/>
  <c r="AA101" i="8"/>
  <c r="AA110" i="8"/>
  <c r="AA96" i="8"/>
  <c r="AA105" i="8"/>
  <c r="AA148" i="8"/>
  <c r="AA92" i="8"/>
  <c r="AA159" i="8"/>
  <c r="AA98" i="8"/>
  <c r="AA112" i="8"/>
  <c r="AA143" i="8"/>
  <c r="AA95" i="8"/>
  <c r="AA164" i="8"/>
  <c r="AA136" i="8"/>
  <c r="AA163" i="8"/>
  <c r="AA147" i="8"/>
  <c r="AA86" i="8"/>
  <c r="AA115" i="8"/>
  <c r="AA154" i="8"/>
  <c r="AA153" i="8"/>
  <c r="AA140" i="8"/>
  <c r="AA124" i="8"/>
  <c r="AA139" i="8"/>
  <c r="AA135" i="8"/>
  <c r="AA157" i="8"/>
  <c r="AA118" i="8"/>
  <c r="AA123" i="8"/>
  <c r="AA94" i="8"/>
  <c r="AA126" i="8"/>
  <c r="AA127" i="8"/>
  <c r="AA88" i="8"/>
  <c r="AA138" i="8"/>
  <c r="AA99" i="8"/>
  <c r="AA121" i="8"/>
  <c r="AA106" i="8"/>
  <c r="AA100" i="8"/>
  <c r="AA133" i="8"/>
  <c r="AA151" i="8"/>
  <c r="AA114" i="8"/>
  <c r="AA120" i="8"/>
  <c r="AA156" i="8"/>
  <c r="AA109" i="8"/>
  <c r="AA155" i="8"/>
  <c r="AA132" i="8"/>
  <c r="AA97" i="8"/>
  <c r="AA87" i="8"/>
  <c r="AA119" i="8"/>
  <c r="AA107" i="8"/>
  <c r="AA91" i="8"/>
  <c r="AA158" i="8"/>
  <c r="AA116" i="8"/>
  <c r="AA162" i="8"/>
  <c r="AA90" i="8"/>
  <c r="AA102" i="8"/>
  <c r="AA144" i="8"/>
  <c r="AA161" i="8"/>
  <c r="AA108" i="8"/>
  <c r="AA149" i="8"/>
  <c r="AA111" i="8"/>
  <c r="AA150" i="8"/>
  <c r="AA146" i="8"/>
  <c r="AA166" i="8"/>
  <c r="AA189" i="8"/>
  <c r="AA225" i="8"/>
  <c r="AA219" i="8"/>
  <c r="AA241" i="8"/>
  <c r="AA240" i="8"/>
  <c r="AA179" i="8"/>
  <c r="AA224" i="8"/>
  <c r="AA200" i="8"/>
  <c r="AA177" i="8"/>
  <c r="AA207" i="8"/>
  <c r="AA229" i="8"/>
  <c r="AA228" i="8"/>
  <c r="AA167" i="8"/>
  <c r="AA176" i="8"/>
  <c r="AA234" i="8"/>
  <c r="AA236" i="8"/>
  <c r="AA195" i="8"/>
  <c r="AA217" i="8"/>
  <c r="AA216" i="8"/>
  <c r="AA238" i="8"/>
  <c r="AA213" i="8"/>
  <c r="AA186" i="8"/>
  <c r="AA198" i="8"/>
  <c r="AA183" i="8"/>
  <c r="AA205" i="8"/>
  <c r="AA204" i="8"/>
  <c r="AA226" i="8"/>
  <c r="AA188" i="8"/>
  <c r="AA245" i="8"/>
  <c r="AA233" i="8"/>
  <c r="AA171" i="8"/>
  <c r="AA193" i="8"/>
  <c r="AA192" i="8"/>
  <c r="AA214" i="8"/>
  <c r="AA223" i="8"/>
  <c r="AA185" i="8"/>
  <c r="AA197" i="8"/>
  <c r="AA230" i="8"/>
  <c r="AA169" i="8"/>
  <c r="AA168" i="8"/>
  <c r="AA190" i="8"/>
  <c r="AA211" i="8"/>
  <c r="AA232" i="8"/>
  <c r="AA173" i="8"/>
  <c r="AA218" i="8"/>
  <c r="AA201" i="8"/>
  <c r="AA239" i="8"/>
  <c r="AA178" i="8"/>
  <c r="AA187" i="8"/>
  <c r="AA196" i="8"/>
  <c r="AA220" i="8"/>
  <c r="AA194" i="8"/>
  <c r="AA222" i="8"/>
  <c r="AA215" i="8"/>
  <c r="AA175" i="8"/>
  <c r="AA184" i="8"/>
  <c r="AA243" i="8"/>
  <c r="AA182" i="8"/>
  <c r="AA174" i="8"/>
  <c r="AA203" i="8"/>
  <c r="AA210" i="8"/>
  <c r="AA206" i="8"/>
  <c r="AA170" i="8"/>
  <c r="AA235" i="8"/>
  <c r="AA181" i="8"/>
  <c r="AA199" i="8"/>
  <c r="AA212" i="8"/>
  <c r="AA237" i="8"/>
  <c r="AA242" i="8"/>
  <c r="AA221" i="8"/>
  <c r="AA180" i="8"/>
  <c r="AA208" i="8"/>
  <c r="AA227" i="8"/>
  <c r="AA172" i="8"/>
  <c r="AA191" i="8"/>
  <c r="AA209" i="8"/>
  <c r="AA202" i="8"/>
  <c r="AA244" i="8"/>
  <c r="AA231" i="8"/>
  <c r="X166" i="8"/>
  <c r="X187" i="8"/>
  <c r="X233" i="8"/>
  <c r="X172" i="8"/>
  <c r="X230" i="8"/>
  <c r="X225" i="8"/>
  <c r="X204" i="8"/>
  <c r="X226" i="8"/>
  <c r="X175" i="8"/>
  <c r="X221" i="8"/>
  <c r="X243" i="8"/>
  <c r="X206" i="8"/>
  <c r="X201" i="8"/>
  <c r="X192" i="8"/>
  <c r="X214" i="8"/>
  <c r="X236" i="8"/>
  <c r="X209" i="8"/>
  <c r="X231" i="8"/>
  <c r="X194" i="8"/>
  <c r="X224" i="8"/>
  <c r="X180" i="8"/>
  <c r="X202" i="8"/>
  <c r="X237" i="8"/>
  <c r="X197" i="8"/>
  <c r="X219" i="8"/>
  <c r="X182" i="8"/>
  <c r="X176" i="8"/>
  <c r="X168" i="8"/>
  <c r="X190" i="8"/>
  <c r="X177" i="8"/>
  <c r="X185" i="8"/>
  <c r="X207" i="8"/>
  <c r="X170" i="8"/>
  <c r="X235" i="8"/>
  <c r="X239" i="8"/>
  <c r="X178" i="8"/>
  <c r="X188" i="8"/>
  <c r="X244" i="8"/>
  <c r="X183" i="8"/>
  <c r="X229" i="8"/>
  <c r="X186" i="8"/>
  <c r="X215" i="8"/>
  <c r="X223" i="8"/>
  <c r="X232" i="8"/>
  <c r="X171" i="8"/>
  <c r="X217" i="8"/>
  <c r="X242" i="8"/>
  <c r="X203" i="8"/>
  <c r="X198" i="8"/>
  <c r="X208" i="8"/>
  <c r="X189" i="8"/>
  <c r="X193" i="8"/>
  <c r="X240" i="8"/>
  <c r="X179" i="8"/>
  <c r="X211" i="8"/>
  <c r="X174" i="8"/>
  <c r="X196" i="8"/>
  <c r="X200" i="8"/>
  <c r="X181" i="8"/>
  <c r="X228" i="8"/>
  <c r="X167" i="8"/>
  <c r="X241" i="8"/>
  <c r="X205" i="8"/>
  <c r="X199" i="8"/>
  <c r="X169" i="8"/>
  <c r="X212" i="8"/>
  <c r="X234" i="8"/>
  <c r="X222" i="8"/>
  <c r="X218" i="8"/>
  <c r="X245" i="8"/>
  <c r="X216" i="8"/>
  <c r="X173" i="8"/>
  <c r="X227" i="8"/>
  <c r="X220" i="8"/>
  <c r="X191" i="8"/>
  <c r="X184" i="8"/>
  <c r="X238" i="8"/>
  <c r="X195" i="8"/>
  <c r="X210" i="8"/>
  <c r="X213" i="8"/>
  <c r="Y166" i="8"/>
  <c r="Y200" i="8"/>
  <c r="Y184" i="8"/>
  <c r="Y211" i="8"/>
  <c r="Y241" i="8"/>
  <c r="Y245" i="8"/>
  <c r="Y203" i="8"/>
  <c r="Y223" i="8"/>
  <c r="Y172" i="8"/>
  <c r="Y234" i="8"/>
  <c r="Y229" i="8"/>
  <c r="Y209" i="8"/>
  <c r="Y191" i="8"/>
  <c r="Y210" i="8"/>
  <c r="Y243" i="8"/>
  <c r="Y186" i="8"/>
  <c r="Y217" i="8"/>
  <c r="Y240" i="8"/>
  <c r="Y179" i="8"/>
  <c r="Y237" i="8"/>
  <c r="Y174" i="8"/>
  <c r="Y231" i="8"/>
  <c r="Y233" i="8"/>
  <c r="Y205" i="8"/>
  <c r="Y228" i="8"/>
  <c r="Y167" i="8"/>
  <c r="Y201" i="8"/>
  <c r="Y221" i="8"/>
  <c r="Y219" i="8"/>
  <c r="Y197" i="8"/>
  <c r="Y193" i="8"/>
  <c r="Y216" i="8"/>
  <c r="Y238" i="8"/>
  <c r="Y177" i="8"/>
  <c r="Y173" i="8"/>
  <c r="Y195" i="8"/>
  <c r="Y230" i="8"/>
  <c r="Y169" i="8"/>
  <c r="Y192" i="8"/>
  <c r="Y214" i="8"/>
  <c r="Y212" i="8"/>
  <c r="Y244" i="8"/>
  <c r="Y183" i="8"/>
  <c r="Y218" i="8"/>
  <c r="Y236" i="8"/>
  <c r="Y180" i="8"/>
  <c r="Y202" i="8"/>
  <c r="Y187" i="8"/>
  <c r="Y220" i="8"/>
  <c r="Y213" i="8"/>
  <c r="Y194" i="8"/>
  <c r="Y199" i="8"/>
  <c r="Y239" i="8"/>
  <c r="Y178" i="8"/>
  <c r="Y225" i="8"/>
  <c r="Y208" i="8"/>
  <c r="Y176" i="8"/>
  <c r="Y182" i="8"/>
  <c r="Y222" i="8"/>
  <c r="Y227" i="8"/>
  <c r="Y207" i="8"/>
  <c r="Y226" i="8"/>
  <c r="Y171" i="8"/>
  <c r="Y190" i="8"/>
  <c r="Y235" i="8"/>
  <c r="Y242" i="8"/>
  <c r="Y206" i="8"/>
  <c r="Y170" i="8"/>
  <c r="Y189" i="8"/>
  <c r="Y181" i="8"/>
  <c r="Y175" i="8"/>
  <c r="Y188" i="8"/>
  <c r="Y224" i="8"/>
  <c r="Y198" i="8"/>
  <c r="Y185" i="8"/>
  <c r="Y204" i="8"/>
  <c r="Y232" i="8"/>
  <c r="Y168" i="8"/>
  <c r="Y196" i="8"/>
  <c r="Y215" i="8"/>
  <c r="AF166" i="8"/>
  <c r="AF245" i="8"/>
  <c r="AF208" i="8"/>
  <c r="AF219" i="8"/>
  <c r="AF229" i="8"/>
  <c r="AF204" i="8"/>
  <c r="AF191" i="8"/>
  <c r="AF202" i="8"/>
  <c r="AF209" i="8"/>
  <c r="AF196" i="8"/>
  <c r="AF207" i="8"/>
  <c r="AF217" i="8"/>
  <c r="AF192" i="8"/>
  <c r="AF179" i="8"/>
  <c r="AF190" i="8"/>
  <c r="AF185" i="8"/>
  <c r="AF184" i="8"/>
  <c r="AF195" i="8"/>
  <c r="AF205" i="8"/>
  <c r="AF180" i="8"/>
  <c r="AF167" i="8"/>
  <c r="AF178" i="8"/>
  <c r="AF173" i="8"/>
  <c r="AF172" i="8"/>
  <c r="AF183" i="8"/>
  <c r="AF193" i="8"/>
  <c r="AF168" i="8"/>
  <c r="AF225" i="8"/>
  <c r="AF236" i="8"/>
  <c r="AF189" i="8"/>
  <c r="AF171" i="8"/>
  <c r="AF181" i="8"/>
  <c r="AF201" i="8"/>
  <c r="AF188" i="8"/>
  <c r="AF200" i="8"/>
  <c r="AF235" i="8"/>
  <c r="AF187" i="8"/>
  <c r="AF176" i="8"/>
  <c r="AF199" i="8"/>
  <c r="AF222" i="8"/>
  <c r="AF242" i="8"/>
  <c r="AF234" i="8"/>
  <c r="AF186" i="8"/>
  <c r="AF223" i="8"/>
  <c r="AF198" i="8"/>
  <c r="AF194" i="8"/>
  <c r="AF218" i="8"/>
  <c r="AF213" i="8"/>
  <c r="AF221" i="8"/>
  <c r="AF233" i="8"/>
  <c r="AF210" i="8"/>
  <c r="AF182" i="8"/>
  <c r="AF239" i="8"/>
  <c r="AF206" i="8"/>
  <c r="AF177" i="8"/>
  <c r="AF244" i="8"/>
  <c r="AF197" i="8"/>
  <c r="AF230" i="8"/>
  <c r="AF240" i="8"/>
  <c r="AF227" i="8"/>
  <c r="AF238" i="8"/>
  <c r="AF175" i="8"/>
  <c r="AF220" i="8"/>
  <c r="AF231" i="8"/>
  <c r="AF241" i="8"/>
  <c r="AF216" i="8"/>
  <c r="AF203" i="8"/>
  <c r="AF214" i="8"/>
  <c r="AF211" i="8"/>
  <c r="AF215" i="8"/>
  <c r="AF174" i="8"/>
  <c r="AF226" i="8"/>
  <c r="AF212" i="8"/>
  <c r="AF224" i="8"/>
  <c r="AF243" i="8"/>
  <c r="AF170" i="8"/>
  <c r="AF169" i="8"/>
  <c r="AF232" i="8"/>
  <c r="AF237" i="8"/>
  <c r="AF228" i="8"/>
  <c r="AF85" i="8"/>
  <c r="AF95" i="8"/>
  <c r="AF139" i="8"/>
  <c r="AF119" i="8"/>
  <c r="AF144" i="8"/>
  <c r="AF125" i="8"/>
  <c r="AF158" i="8"/>
  <c r="AF97" i="8"/>
  <c r="AF154" i="8"/>
  <c r="AF127" i="8"/>
  <c r="AF142" i="8"/>
  <c r="AF120" i="8"/>
  <c r="AF113" i="8"/>
  <c r="AF146" i="8"/>
  <c r="AF136" i="8"/>
  <c r="AF106" i="8"/>
  <c r="AF115" i="8"/>
  <c r="AF118" i="8"/>
  <c r="AF155" i="8"/>
  <c r="AF101" i="8"/>
  <c r="AF134" i="8"/>
  <c r="AF141" i="8"/>
  <c r="AF103" i="8"/>
  <c r="AF129" i="8"/>
  <c r="AF107" i="8"/>
  <c r="AF89" i="8"/>
  <c r="AF122" i="8"/>
  <c r="AF157" i="8"/>
  <c r="AF117" i="8"/>
  <c r="AF91" i="8"/>
  <c r="AF93" i="8"/>
  <c r="AF130" i="8"/>
  <c r="AF160" i="8"/>
  <c r="AF110" i="8"/>
  <c r="AF116" i="8"/>
  <c r="AF152" i="8"/>
  <c r="AF162" i="8"/>
  <c r="AF149" i="8"/>
  <c r="AF94" i="8"/>
  <c r="AF159" i="8"/>
  <c r="AF98" i="8"/>
  <c r="AF138" i="8"/>
  <c r="AF96" i="8"/>
  <c r="AF128" i="8"/>
  <c r="AF150" i="8"/>
  <c r="AF148" i="8"/>
  <c r="AF153" i="8"/>
  <c r="AF147" i="8"/>
  <c r="AF86" i="8"/>
  <c r="AF105" i="8"/>
  <c r="AF131" i="8"/>
  <c r="AF135" i="8"/>
  <c r="AF156" i="8"/>
  <c r="AF104" i="8"/>
  <c r="AF126" i="8"/>
  <c r="AF124" i="8"/>
  <c r="AF164" i="8"/>
  <c r="AF123" i="8"/>
  <c r="AF145" i="8"/>
  <c r="AF132" i="8"/>
  <c r="AF92" i="8"/>
  <c r="AF114" i="8"/>
  <c r="AF112" i="8"/>
  <c r="AF140" i="8"/>
  <c r="AF111" i="8"/>
  <c r="AF133" i="8"/>
  <c r="AF137" i="8"/>
  <c r="AF90" i="8"/>
  <c r="AF99" i="8"/>
  <c r="AF87" i="8"/>
  <c r="AF108" i="8"/>
  <c r="AF121" i="8"/>
  <c r="AF161" i="8"/>
  <c r="AF143" i="8"/>
  <c r="AF109" i="8"/>
  <c r="AF163" i="8"/>
  <c r="AF151" i="8"/>
  <c r="AF102" i="8"/>
  <c r="AF100" i="8"/>
  <c r="AF88" i="8"/>
  <c r="X90" i="8"/>
  <c r="X161" i="8"/>
  <c r="X100" i="8"/>
  <c r="X122" i="8"/>
  <c r="X144" i="8"/>
  <c r="X141" i="8"/>
  <c r="X163" i="8"/>
  <c r="X102" i="8"/>
  <c r="X113" i="8"/>
  <c r="X96" i="8"/>
  <c r="X149" i="8"/>
  <c r="X88" i="8"/>
  <c r="X110" i="8"/>
  <c r="X132" i="8"/>
  <c r="X129" i="8"/>
  <c r="X151" i="8"/>
  <c r="X157" i="8"/>
  <c r="X93" i="8"/>
  <c r="X137" i="8"/>
  <c r="X159" i="8"/>
  <c r="X98" i="8"/>
  <c r="X120" i="8"/>
  <c r="X117" i="8"/>
  <c r="X139" i="8"/>
  <c r="X135" i="8"/>
  <c r="X115" i="8"/>
  <c r="X125" i="8"/>
  <c r="X147" i="8"/>
  <c r="X86" i="8"/>
  <c r="X108" i="8"/>
  <c r="X105" i="8"/>
  <c r="X127" i="8"/>
  <c r="X101" i="8"/>
  <c r="X123" i="8"/>
  <c r="X145" i="8"/>
  <c r="X154" i="8"/>
  <c r="X164" i="8"/>
  <c r="X103" i="8"/>
  <c r="X119" i="8"/>
  <c r="X106" i="8"/>
  <c r="X155" i="8"/>
  <c r="X89" i="8"/>
  <c r="X111" i="8"/>
  <c r="X133" i="8"/>
  <c r="X142" i="8"/>
  <c r="X152" i="8"/>
  <c r="X91" i="8"/>
  <c r="X158" i="8"/>
  <c r="X116" i="8"/>
  <c r="X143" i="8"/>
  <c r="X160" i="8"/>
  <c r="X99" i="8"/>
  <c r="X121" i="8"/>
  <c r="X130" i="8"/>
  <c r="X140" i="8"/>
  <c r="X162" i="8"/>
  <c r="X136" i="8"/>
  <c r="X138" i="8"/>
  <c r="X131" i="8"/>
  <c r="X148" i="8"/>
  <c r="X87" i="8"/>
  <c r="X109" i="8"/>
  <c r="X118" i="8"/>
  <c r="X128" i="8"/>
  <c r="X150" i="8"/>
  <c r="X97" i="8"/>
  <c r="X107" i="8"/>
  <c r="X124" i="8"/>
  <c r="X146" i="8"/>
  <c r="X85" i="8"/>
  <c r="X94" i="8"/>
  <c r="X104" i="8"/>
  <c r="X126" i="8"/>
  <c r="X95" i="8"/>
  <c r="X112" i="8"/>
  <c r="X134" i="8"/>
  <c r="X156" i="8"/>
  <c r="X153" i="8"/>
  <c r="X92" i="8"/>
  <c r="X114" i="8"/>
  <c r="Y88" i="8"/>
  <c r="Y143" i="8"/>
  <c r="Y145" i="8"/>
  <c r="Y154" i="8"/>
  <c r="Y93" i="8"/>
  <c r="Y91" i="8"/>
  <c r="Y153" i="8"/>
  <c r="Y160" i="8"/>
  <c r="Y106" i="8"/>
  <c r="Y126" i="8"/>
  <c r="Y131" i="8"/>
  <c r="Y133" i="8"/>
  <c r="Y142" i="8"/>
  <c r="Y164" i="8"/>
  <c r="Y162" i="8"/>
  <c r="Y129" i="8"/>
  <c r="Y148" i="8"/>
  <c r="Y95" i="8"/>
  <c r="Y128" i="8"/>
  <c r="Y119" i="8"/>
  <c r="Y121" i="8"/>
  <c r="Y130" i="8"/>
  <c r="Y140" i="8"/>
  <c r="Y150" i="8"/>
  <c r="Y105" i="8"/>
  <c r="Y136" i="8"/>
  <c r="Y104" i="8"/>
  <c r="Y112" i="8"/>
  <c r="Y107" i="8"/>
  <c r="Y109" i="8"/>
  <c r="Y118" i="8"/>
  <c r="Y116" i="8"/>
  <c r="Y138" i="8"/>
  <c r="Y152" i="8"/>
  <c r="Y124" i="8"/>
  <c r="Y97" i="8"/>
  <c r="Y147" i="8"/>
  <c r="Y85" i="8"/>
  <c r="Y94" i="8"/>
  <c r="Y92" i="8"/>
  <c r="Y114" i="8"/>
  <c r="Y161" i="8"/>
  <c r="Y100" i="8"/>
  <c r="Y127" i="8"/>
  <c r="Y99" i="8"/>
  <c r="Y156" i="8"/>
  <c r="Y159" i="8"/>
  <c r="Y163" i="8"/>
  <c r="Y102" i="8"/>
  <c r="Y149" i="8"/>
  <c r="Y120" i="8"/>
  <c r="Y111" i="8"/>
  <c r="Y146" i="8"/>
  <c r="Y144" i="8"/>
  <c r="Y123" i="8"/>
  <c r="Y151" i="8"/>
  <c r="Y90" i="8"/>
  <c r="Y137" i="8"/>
  <c r="Y98" i="8"/>
  <c r="Y122" i="8"/>
  <c r="Y132" i="8"/>
  <c r="Y87" i="8"/>
  <c r="Y139" i="8"/>
  <c r="Y135" i="8"/>
  <c r="Y125" i="8"/>
  <c r="Y134" i="8"/>
  <c r="Y113" i="8"/>
  <c r="Y86" i="8"/>
  <c r="Y108" i="8"/>
  <c r="Y141" i="8"/>
  <c r="Y115" i="8"/>
  <c r="Y158" i="8"/>
  <c r="Y101" i="8"/>
  <c r="Y155" i="8"/>
  <c r="Y157" i="8"/>
  <c r="Y96" i="8"/>
  <c r="Y117" i="8"/>
  <c r="Y103" i="8"/>
  <c r="Y110" i="8"/>
  <c r="Y89"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Q7" i="1"/>
  <c r="AA7" i="1"/>
  <c r="K7" i="1"/>
  <c r="W9" i="3"/>
  <c r="W17" i="3"/>
  <c r="U17" i="3"/>
  <c r="AO7" i="1"/>
  <c r="Y7" i="1"/>
  <c r="I7" i="1"/>
  <c r="W2" i="3"/>
  <c r="U7" i="3"/>
  <c r="G4" i="3"/>
  <c r="U4" i="3"/>
  <c r="W11" i="3"/>
  <c r="W19" i="3"/>
  <c r="J21" i="3"/>
  <c r="G6" i="3"/>
  <c r="V22" i="3"/>
  <c r="V14" i="3"/>
  <c r="U5" i="3"/>
  <c r="U21" i="3"/>
  <c r="W6" i="3"/>
  <c r="W14" i="3"/>
  <c r="H12" i="8" l="1"/>
  <c r="P12" i="8" s="1"/>
  <c r="G4" i="8"/>
  <c r="O4" i="8" s="1"/>
  <c r="G13" i="8"/>
  <c r="O13" i="8" s="1"/>
  <c r="H5" i="8"/>
  <c r="P5" i="8" s="1"/>
  <c r="G3" i="8"/>
  <c r="O3" i="8" s="1"/>
  <c r="F9" i="8"/>
  <c r="N9" i="8" s="1"/>
  <c r="H13" i="8"/>
  <c r="P13" i="8" s="1"/>
  <c r="H10" i="8"/>
  <c r="F14" i="8"/>
  <c r="N14" i="8" s="1"/>
  <c r="G17" i="8"/>
  <c r="O17" i="8" s="1"/>
  <c r="F6" i="8"/>
  <c r="N6" i="8" s="1"/>
  <c r="G14" i="8"/>
  <c r="O14" i="8" s="1"/>
  <c r="G8" i="8"/>
  <c r="F16" i="8"/>
  <c r="N16" i="8" s="1"/>
  <c r="F17" i="8"/>
  <c r="N17" i="8" s="1"/>
  <c r="G18" i="8"/>
  <c r="O18" i="8" s="1"/>
  <c r="F15" i="8"/>
  <c r="N15" i="8" s="1"/>
  <c r="H8" i="8"/>
  <c r="P8" i="8" s="1"/>
  <c r="H18" i="8"/>
  <c r="F4" i="8"/>
  <c r="N4" i="8" s="1"/>
  <c r="F13" i="8"/>
  <c r="H6" i="8"/>
  <c r="P6" i="8" s="1"/>
  <c r="H17" i="8"/>
  <c r="P17" i="8" s="1"/>
  <c r="G6" i="8"/>
  <c r="O6" i="8" s="1"/>
  <c r="F10" i="8"/>
  <c r="G9" i="8"/>
  <c r="O9" i="8" s="1"/>
  <c r="G7" i="8"/>
  <c r="O7" i="8" s="1"/>
  <c r="F8" i="8"/>
  <c r="N8" i="8" s="1"/>
  <c r="F7" i="8"/>
  <c r="N7" i="8" s="1"/>
  <c r="G10" i="8"/>
  <c r="H4" i="8"/>
  <c r="P4" i="8" s="1"/>
  <c r="H14" i="8"/>
  <c r="P14" i="8" s="1"/>
  <c r="G12" i="8"/>
  <c r="O12" i="8" s="1"/>
  <c r="G15" i="8"/>
  <c r="O15" i="8" s="1"/>
  <c r="G16" i="8"/>
  <c r="O16" i="8" s="1"/>
  <c r="F5" i="8"/>
  <c r="N5" i="8" s="1"/>
  <c r="H11" i="8"/>
  <c r="H16" i="8"/>
  <c r="P16" i="8" s="1"/>
  <c r="G11" i="8"/>
  <c r="H3" i="8"/>
  <c r="P3" i="8" s="1"/>
  <c r="F11" i="8"/>
  <c r="F12" i="8"/>
  <c r="N12" i="8" s="1"/>
  <c r="G5" i="8"/>
  <c r="O5" i="8" s="1"/>
  <c r="F18" i="8"/>
  <c r="N18" i="8" s="1"/>
  <c r="H9" i="8"/>
  <c r="P9" i="8" s="1"/>
  <c r="H15" i="8"/>
  <c r="P15" i="8" s="1"/>
  <c r="H7" i="8"/>
  <c r="P7" i="8" s="1"/>
  <c r="F3" i="8"/>
  <c r="N3" i="8" s="1"/>
  <c r="O8" i="8"/>
  <c r="N13" i="8"/>
  <c r="P18" i="8"/>
  <c r="V15" i="3"/>
  <c r="V13" i="3"/>
  <c r="V6" i="3"/>
  <c r="V2" i="3"/>
  <c r="V4" i="3"/>
  <c r="V7" i="3"/>
  <c r="V21" i="3"/>
  <c r="V19" i="3"/>
  <c r="V5" i="3"/>
  <c r="V12" i="3"/>
  <c r="O10" i="8" l="1"/>
  <c r="P10" i="8"/>
  <c r="N10" i="8"/>
  <c r="B7" i="1" l="1"/>
</calcChain>
</file>

<file path=xl/sharedStrings.xml><?xml version="1.0" encoding="utf-8"?>
<sst xmlns="http://schemas.openxmlformats.org/spreadsheetml/2006/main" count="9349" uniqueCount="4739">
  <si>
    <t>Homeowners Multiple Peril</t>
  </si>
  <si>
    <t>(IEE Part III-Line 1)</t>
  </si>
  <si>
    <t>(IEE Part III-Line 02.1)</t>
  </si>
  <si>
    <t>(IEE Part III-Line 04)</t>
  </si>
  <si>
    <t>2a</t>
  </si>
  <si>
    <t>2b</t>
  </si>
  <si>
    <t>2c</t>
  </si>
  <si>
    <t>3a</t>
  </si>
  <si>
    <t>3b</t>
  </si>
  <si>
    <t>3c</t>
  </si>
  <si>
    <t>3d</t>
  </si>
  <si>
    <t>3e</t>
  </si>
  <si>
    <t>All contributions to organizations engaged in legislative advocacy.</t>
  </si>
  <si>
    <t>3f</t>
  </si>
  <si>
    <t>3g</t>
  </si>
  <si>
    <t>3h</t>
  </si>
  <si>
    <t>3i</t>
  </si>
  <si>
    <t>3j</t>
  </si>
  <si>
    <t>Direct premiums written</t>
  </si>
  <si>
    <t>Multiple Peril Crop</t>
  </si>
  <si>
    <t>Farmowners Multiple Peril</t>
  </si>
  <si>
    <t>Inland Marine</t>
  </si>
  <si>
    <t>Medical Malpractice</t>
  </si>
  <si>
    <t>Other General Liability</t>
  </si>
  <si>
    <t>Products Liability</t>
  </si>
  <si>
    <t>Commercial Auto Physical Damage</t>
  </si>
  <si>
    <t>Fidelity</t>
  </si>
  <si>
    <t>Surety</t>
  </si>
  <si>
    <t>19.1 + 19.2</t>
  </si>
  <si>
    <t>Private Passenger Auto Liability</t>
  </si>
  <si>
    <t>19.3 + 19.4</t>
  </si>
  <si>
    <t>Commercial Auto Liability</t>
  </si>
  <si>
    <t>Other acquisition</t>
  </si>
  <si>
    <t>Advertising expenses</t>
  </si>
  <si>
    <t>Adjusted other acquisition</t>
  </si>
  <si>
    <t>General expenses incurred</t>
  </si>
  <si>
    <t>Lobbying expenses</t>
  </si>
  <si>
    <t>Legislative advocacy</t>
  </si>
  <si>
    <t>Charitable contributions</t>
  </si>
  <si>
    <t>Disallowed general expenses</t>
  </si>
  <si>
    <t>Adjusted general expenses incurred</t>
  </si>
  <si>
    <t>Amount (000)</t>
  </si>
  <si>
    <t>Fees and penalties for violation of law</t>
  </si>
  <si>
    <t>(IEE Part III-Line 5.2)</t>
  </si>
  <si>
    <t>(IEE Part III-Line 03)</t>
  </si>
  <si>
    <t>(IEE Part III-Line 09)</t>
  </si>
  <si>
    <t>(IEE Part III-Line 11)</t>
  </si>
  <si>
    <t>(IEE Part III-Line 18)</t>
  </si>
  <si>
    <t>(IEE Part III-Line 5.1)</t>
  </si>
  <si>
    <t>(IEE Part III-Line 21.1)</t>
  </si>
  <si>
    <t>(IEE Part III-Line 21.2)</t>
  </si>
  <si>
    <t>(IEE Part III-Line 19.3 + 19.4)</t>
  </si>
  <si>
    <t>(IEE Part III-Line 23)</t>
  </si>
  <si>
    <t>(IEE Part III-Line 24)</t>
  </si>
  <si>
    <t>Direct premiums written - must equal the amount reported on Part III, column 1 of the Insurance Expense Exhibit.</t>
  </si>
  <si>
    <t>Line by Line Instructions</t>
  </si>
  <si>
    <t>NAIC</t>
  </si>
  <si>
    <t>NAIC:</t>
  </si>
  <si>
    <t>Group No.:</t>
  </si>
  <si>
    <t>Report of Insurance Expense Exhibit Data</t>
  </si>
  <si>
    <t>Calendar Year:</t>
  </si>
  <si>
    <t>Group/Company Name:</t>
  </si>
  <si>
    <t>Annual Statement Line Names</t>
  </si>
  <si>
    <t>Group Filing</t>
  </si>
  <si>
    <t>Name</t>
  </si>
  <si>
    <t>Group</t>
  </si>
  <si>
    <t>Year</t>
  </si>
  <si>
    <t>Line</t>
  </si>
  <si>
    <t>Farmowners</t>
  </si>
  <si>
    <t>Homeowners</t>
  </si>
  <si>
    <t>CMP Non Liab</t>
  </si>
  <si>
    <t>CMP Liab</t>
  </si>
  <si>
    <t>Med Mal</t>
  </si>
  <si>
    <t>Other GL</t>
  </si>
  <si>
    <t>Products</t>
  </si>
  <si>
    <t>PPA PD</t>
  </si>
  <si>
    <t>CA PD</t>
  </si>
  <si>
    <t>PPA Liab</t>
  </si>
  <si>
    <t>CA Liab</t>
  </si>
  <si>
    <t>Premiums in Thousands $000</t>
  </si>
  <si>
    <t>REPORT ONLY LINES WRITTEN IN TEXAS</t>
  </si>
  <si>
    <t>COMPANY NAME</t>
  </si>
  <si>
    <t>NAIC NUMBER</t>
  </si>
  <si>
    <t>GROUP NAME:</t>
  </si>
  <si>
    <t>GROUP NUMBER:</t>
  </si>
  <si>
    <t>Click here to return to Start worksheet</t>
  </si>
  <si>
    <r>
      <t>Group Filing</t>
    </r>
    <r>
      <rPr>
        <b/>
        <sz val="12"/>
        <rFont val="Arial"/>
        <family val="2"/>
      </rPr>
      <t>:</t>
    </r>
  </si>
  <si>
    <t>GROUP</t>
  </si>
  <si>
    <t>Annual Statement   Line Numbers</t>
  </si>
  <si>
    <t>(IEE Part III-Line 19.1 + 19.2)</t>
  </si>
  <si>
    <r>
      <t xml:space="preserve">(if </t>
    </r>
    <r>
      <rPr>
        <b/>
        <u/>
        <sz val="10"/>
        <color indexed="12"/>
        <rFont val="Arial"/>
        <family val="2"/>
      </rPr>
      <t>"Yes"</t>
    </r>
    <r>
      <rPr>
        <sz val="10"/>
        <color indexed="12"/>
        <rFont val="Arial"/>
        <family val="2"/>
      </rPr>
      <t>, click here to enter detail on Group Info worksheet)</t>
    </r>
  </si>
  <si>
    <t>Private Passenger Auto Physical Damage</t>
  </si>
  <si>
    <t>None</t>
  </si>
  <si>
    <r>
      <t xml:space="preserve">Click here to return to     </t>
    </r>
    <r>
      <rPr>
        <b/>
        <u/>
        <sz val="10"/>
        <color indexed="12"/>
        <rFont val="Arial"/>
        <family val="2"/>
      </rPr>
      <t>"Start"</t>
    </r>
    <r>
      <rPr>
        <sz val="10"/>
        <color indexed="12"/>
        <rFont val="Arial"/>
        <family val="2"/>
      </rPr>
      <t xml:space="preserve"> worksheet</t>
    </r>
  </si>
  <si>
    <r>
      <t xml:space="preserve">Click here to return to     </t>
    </r>
    <r>
      <rPr>
        <b/>
        <u/>
        <sz val="10"/>
        <color indexed="12"/>
        <rFont val="Arial"/>
        <family val="2"/>
      </rPr>
      <t>"Enter Data"</t>
    </r>
    <r>
      <rPr>
        <sz val="10"/>
        <color indexed="12"/>
        <rFont val="Arial"/>
        <family val="2"/>
      </rPr>
      <t xml:space="preserve"> worksheet</t>
    </r>
  </si>
  <si>
    <t xml:space="preserve">E-mail completed reports to: </t>
  </si>
  <si>
    <t>THE STATE OF</t>
  </si>
  <si>
    <t>COUNTY OF</t>
  </si>
  <si>
    <t xml:space="preserve">I, </t>
  </si>
  <si>
    <t>, the (position)</t>
  </si>
  <si>
    <t xml:space="preserve">of the </t>
  </si>
  <si>
    <t>Signature</t>
  </si>
  <si>
    <t>day of</t>
  </si>
  <si>
    <t>.</t>
  </si>
  <si>
    <t>Notary Public</t>
  </si>
  <si>
    <t>(Printed Name of Notary)</t>
  </si>
  <si>
    <t>My Commission Expires:</t>
  </si>
  <si>
    <r>
      <t xml:space="preserve">SUBSCRIBED AND SWORN TO BEFORE ME </t>
    </r>
    <r>
      <rPr>
        <sz val="11"/>
        <rFont val="Arial"/>
        <family val="2"/>
      </rPr>
      <t xml:space="preserve">this the </t>
    </r>
  </si>
  <si>
    <t>General expenses incurred - must equal the amount reported on Part III, column 29 of the Insurance Expense Exhibit.</t>
  </si>
  <si>
    <t>All amounts paid or reserved by an insurer during the year, whether classified by the insurer as a loss or an expense, as damages in an action brought against the insurer for bad faith.</t>
  </si>
  <si>
    <t>3k</t>
  </si>
  <si>
    <t>3l</t>
  </si>
  <si>
    <t>Adjusted general expenses incurred - line 3a minus line 3b minus line 3k.</t>
  </si>
  <si>
    <t>Any amount determined by the commissioner to be excess premiums charged by the insurer.</t>
  </si>
  <si>
    <t>Any unreasonably incurred expenses, as determined by the commissioner after notice and hearing.</t>
  </si>
  <si>
    <t>All contributions to social, religious, political, or fraternal organizations.</t>
  </si>
  <si>
    <t>Excess premium</t>
  </si>
  <si>
    <t>Unreasonable expense</t>
  </si>
  <si>
    <t>Residential Fire</t>
  </si>
  <si>
    <t>Residential Allied Lines</t>
  </si>
  <si>
    <t>Commercial Fire</t>
  </si>
  <si>
    <t>Commercial Allied Lines</t>
  </si>
  <si>
    <t>Retention of Records</t>
  </si>
  <si>
    <t>Due Date</t>
  </si>
  <si>
    <t>Other</t>
  </si>
  <si>
    <t>Residential Allied</t>
  </si>
  <si>
    <t>Commercial Allied</t>
  </si>
  <si>
    <t>Combined Fire</t>
  </si>
  <si>
    <t>Combined Allied Lines</t>
  </si>
  <si>
    <t>Combined Allied</t>
  </si>
  <si>
    <t>Start Worksheet and Affidavit</t>
  </si>
  <si>
    <t xml:space="preserve">make copies of the MS Excel files and submit a "Report of Insurance Expense Exhibit Data" file for each company in your group. </t>
  </si>
  <si>
    <t xml:space="preserve">Grp/Co:  </t>
  </si>
  <si>
    <t xml:space="preserve">NAIC:  </t>
  </si>
  <si>
    <t xml:space="preserve">Group#:  </t>
  </si>
  <si>
    <t xml:space="preserve">Grp Filing:  </t>
  </si>
  <si>
    <t>Contact Person</t>
  </si>
  <si>
    <t>Phone Number</t>
  </si>
  <si>
    <t>Fax Number</t>
  </si>
  <si>
    <t>Advisory organization fees (please see updated Line Instruction)</t>
  </si>
  <si>
    <t>Mailing Address</t>
  </si>
  <si>
    <t>Loss control and safety engineering expenses.</t>
  </si>
  <si>
    <t>The underlying data and other information utilized in the development of your call response must be maintained within your company’s records for a minimum of two years after the due date.</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</si>
  <si>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</si>
  <si>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</si>
  <si>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</si>
  <si>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</si>
  <si>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</si>
  <si>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</si>
  <si>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</si>
  <si>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</si>
  <si>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</si>
  <si>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Medical Malpractice</t>
    </r>
  </si>
  <si>
    <r>
      <t>·</t>
    </r>
    <r>
      <rPr>
        <sz val="7"/>
        <rFont val="Times New Roman"/>
        <family val="1"/>
      </rPr>
      <t xml:space="preserve">   </t>
    </r>
    <r>
      <rPr>
        <sz val="11"/>
        <rFont val="Arial"/>
        <family val="2"/>
      </rPr>
      <t>Other General Liability</t>
    </r>
  </si>
  <si>
    <r>
      <t>·</t>
    </r>
    <r>
      <rPr>
        <sz val="7"/>
        <rFont val="Times New Roman"/>
        <family val="1"/>
      </rPr>
      <t xml:space="preserve">   </t>
    </r>
    <r>
      <rPr>
        <sz val="11"/>
        <rFont val="Arial"/>
        <family val="2"/>
      </rPr>
      <t>Products Liability</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</si>
  <si>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</si>
  <si>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Fidelity (Other than Criminal Court Appearance Bonds)</t>
    </r>
  </si>
  <si>
    <r>
      <t>·</t>
    </r>
    <r>
      <rPr>
        <sz val="7"/>
        <rFont val="Times New Roman"/>
        <family val="1"/>
      </rPr>
      <t xml:space="preserve">   </t>
    </r>
    <r>
      <rPr>
        <sz val="11"/>
        <rFont val="Arial"/>
        <family val="2"/>
      </rPr>
      <t>Surety (Other than Criminal Court Appearance Bonds)</t>
    </r>
  </si>
  <si>
    <r>
      <t>·</t>
    </r>
    <r>
      <rPr>
        <sz val="7"/>
        <rFont val="Times New Roman"/>
        <family val="1"/>
      </rPr>
      <t xml:space="preserve">   </t>
    </r>
    <r>
      <rPr>
        <sz val="11"/>
        <rFont val="Arial"/>
        <family val="2"/>
      </rPr>
      <t xml:space="preserve">Private Passenger Auto Physical Damage </t>
    </r>
  </si>
  <si>
    <r>
      <t>·</t>
    </r>
    <r>
      <rPr>
        <sz val="7"/>
        <rFont val="Times New Roman"/>
        <family val="1"/>
      </rPr>
      <t xml:space="preserve">   </t>
    </r>
    <r>
      <rPr>
        <sz val="11"/>
        <rFont val="Arial"/>
        <family val="2"/>
      </rPr>
      <t>Commercial Auto Liability</t>
    </r>
  </si>
  <si>
    <r>
      <t>·</t>
    </r>
    <r>
      <rPr>
        <sz val="7"/>
        <rFont val="Times New Roman"/>
        <family val="1"/>
      </rPr>
      <t xml:space="preserve">   </t>
    </r>
    <r>
      <rPr>
        <sz val="11"/>
        <rFont val="Arial"/>
        <family val="2"/>
      </rPr>
      <t>Private Passenger Auto Liability</t>
    </r>
  </si>
  <si>
    <r>
      <t>·</t>
    </r>
    <r>
      <rPr>
        <sz val="7"/>
        <rFont val="Times New Roman"/>
        <family val="1"/>
      </rPr>
      <t xml:space="preserve">   </t>
    </r>
    <r>
      <rPr>
        <sz val="11"/>
        <rFont val="Arial"/>
        <family val="2"/>
      </rPr>
      <t>Commercial Auto Physical Damage</t>
    </r>
  </si>
  <si>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</si>
  <si>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</si>
  <si>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</si>
  <si>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Direct Premiums Written</t>
  </si>
  <si>
    <t>Commercial Multiple Peril (Non-liability Portion)</t>
  </si>
  <si>
    <t>Commercial Multiple Peril (Liability Portion)</t>
  </si>
  <si>
    <t>Fidelity (Other than Criminal Court Appearance Bonds)</t>
  </si>
  <si>
    <t>Surety (Other than Criminal Court Appearance Bonds)</t>
  </si>
  <si>
    <t>Put the file name in the email subject line.</t>
  </si>
  <si>
    <t>% of Direct  Premiums Written</t>
  </si>
  <si>
    <t>Enter all figures in 1,000's ($000)</t>
  </si>
  <si>
    <t>Adjusted other acquisition, field supervision, and collection expenses incurred - line 2a minus line 2b.</t>
  </si>
  <si>
    <t>All amounts paid or reserved by an insurer during the year, whether classified by the insurer as a loss or an expense, as fees, fines, or penalties for a civil or criminal violation of law.</t>
  </si>
  <si>
    <t>All fees and assessments paid to advisory organizations, except as authorized by rule by the commissioner.</t>
  </si>
  <si>
    <t>Email as attachment to:</t>
  </si>
  <si>
    <t>Email address</t>
  </si>
  <si>
    <t>(THIS FORM MUST BE COMPLETED AND RETURNED TO TDI)</t>
  </si>
  <si>
    <t xml:space="preserve">Enter Countrywide Direct Premiums Written from IEE Part III, Column 1 </t>
  </si>
  <si>
    <r>
      <t>Commercial Multiple Peril</t>
    </r>
    <r>
      <rPr>
        <b/>
        <sz val="10"/>
        <rFont val="Arial"/>
        <family val="2"/>
      </rPr>
      <t xml:space="preserve"> (Non-liability Portion)</t>
    </r>
  </si>
  <si>
    <r>
      <t xml:space="preserve">Commercial Multiple Peril </t>
    </r>
    <r>
      <rPr>
        <b/>
        <sz val="10"/>
        <rFont val="Arial"/>
        <family val="2"/>
      </rPr>
      <t>(Liability Portion)</t>
    </r>
  </si>
  <si>
    <t>Disallowed general expenses - sum of lines 3c, 3d, 3e, 3f, 3g, 3h, 3i, and 3j.</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</si>
  <si>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</si>
  <si>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</si>
  <si>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GENERAL INSTRUCTIONS</t>
  </si>
  <si>
    <r>
      <t xml:space="preserve">General expenses incurred (Line 3a) </t>
    </r>
    <r>
      <rPr>
        <b/>
        <sz val="11"/>
        <rFont val="Arial"/>
        <family val="2"/>
      </rPr>
      <t>must</t>
    </r>
    <r>
      <rPr>
        <sz val="11"/>
        <rFont val="Arial"/>
        <family val="2"/>
      </rPr>
      <t xml:space="preserve"> equal the amount reported on Part III, column 29 of the Insurance Expense Exhibit.</t>
    </r>
  </si>
  <si>
    <t>and include the signed and notarized Affidavit as a separate attachment in the same email.</t>
  </si>
  <si>
    <t>If not making a group filing, enter a "0" after "GRP."</t>
  </si>
  <si>
    <r>
      <t>·</t>
    </r>
    <r>
      <rPr>
        <sz val="7"/>
        <rFont val="Times New Roman"/>
        <family val="1"/>
      </rPr>
      <t xml:space="preserve">   </t>
    </r>
    <r>
      <rPr>
        <sz val="11"/>
        <rFont val="Arial"/>
        <family val="2"/>
      </rPr>
      <t>Commercial Multiple Peril (Non-Liability Portion)</t>
    </r>
  </si>
  <si>
    <t>Other acquisition, field supervision, and collection expenses incurred - must equal the amount reported on Part III, column 27 of the Insurance Expense Exhibit.</t>
  </si>
  <si>
    <t>advertising designed and directed at loss prevention.</t>
  </si>
  <si>
    <t>Private Crop</t>
  </si>
  <si>
    <t>(IEE Part III-Line 2.4)</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</si>
  <si>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</si>
  <si>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</si>
  <si>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</si>
  <si>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With few exceptions, you are entitled to be informed about the information that the Texas Department of Insurance (TDI) collects about you. Under Texas Government Code §552.021 and §552.023, you have a right to review or receive copies of information about yourself, including private information. However, TDI may withhold information for reasons other than to protect your right to privacy. Under Texas Government Code §559.004, you are entitled to request that TDI correct information that TDI has about you that is incorrect. For more information about the procedure and costs for obtaining information from TDI or about the procedure for correcting information kept by TDI, please contact the Office of Agency Counsel in the Legal Section of the General Counsel Division at AgencyCounsel@tdi.texas.gov or visit the Corrections Procedure section of TDI's web page at www.tdi.texas.gov.</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</si>
  <si>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</si>
  <si>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Complete the appropriate information on the “Start” and “Group Info” worksheets.</t>
  </si>
  <si>
    <t>No entries or entries totaling zero in the Direct Premiums Written section of the “Start” worksheet will denote a “None” submission. Skip to Line 7.</t>
  </si>
  <si>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</si>
  <si>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t>advertising directly related to the services or products provided by the insurer, and</t>
  </si>
  <si>
    <t>If not making a group filing, enter a "0" after "GRP," then the NAIC company number.</t>
  </si>
  <si>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</si>
  <si>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</si>
  <si>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t>Loss control and safety engineering expenses</t>
  </si>
  <si>
    <t>Bad faith</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</si>
  <si>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</si>
  <si>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r>
      <t>·</t>
    </r>
    <r>
      <rPr>
        <sz val="11"/>
        <rFont val="Arial"/>
        <family val="2"/>
      </rPr>
      <t>  Private Crop</t>
    </r>
  </si>
  <si>
    <t>Gen Expense</t>
  </si>
  <si>
    <t>Other Ac</t>
  </si>
  <si>
    <t>Countrywide DWP</t>
  </si>
  <si>
    <t>CODE</t>
  </si>
  <si>
    <t xml:space="preserve"># of Groups : </t>
  </si>
  <si>
    <t>TX</t>
  </si>
  <si>
    <t>STABBR</t>
  </si>
  <si>
    <t>LINE_NO</t>
  </si>
  <si>
    <t>COCODE</t>
  </si>
  <si>
    <t>Check:</t>
  </si>
  <si>
    <t>"Enter Data" Tab</t>
  </si>
  <si>
    <t>IEE</t>
  </si>
  <si>
    <t>(IEE Part III-Line 17.1+17.2)</t>
  </si>
  <si>
    <t>Does it match?</t>
  </si>
  <si>
    <t>Review the submission for accuracy before submission. The "Check" tab will allow the company(ies) to compare the information submitted on the IEE and the data submitted on the "Enter Data" tab. If an entry on the Enter Data tab does not match the information submitted on the IEE, the Check tab will indicate "False" for the relevant entry.</t>
  </si>
  <si>
    <t>Other General Liability (17.1 and 17.2)</t>
  </si>
  <si>
    <t xml:space="preserve">If your company has no experience to report:  </t>
  </si>
  <si>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</si>
  <si>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17.1 + 17.2</t>
  </si>
  <si>
    <t>YEAR</t>
  </si>
  <si>
    <t>DIR_PRM_WRT</t>
  </si>
  <si>
    <t>PREMIUMS_WRITTEN</t>
  </si>
  <si>
    <t>OTHER_ACQUISITIONS</t>
  </si>
  <si>
    <t>GEN_EXP_INCURRED</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</si>
  <si>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</si>
  <si>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</si>
  <si>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Disallowed Expense Data Call</t>
  </si>
  <si>
    <t xml:space="preserve"> Texas Department of Insurance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</si>
  <si>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</si>
  <si>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</si>
  <si>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Calendar Year</t>
  </si>
  <si>
    <t>Value</t>
  </si>
  <si>
    <t>Alternate Form 1</t>
  </si>
  <si>
    <t>Contact Name(s)</t>
  </si>
  <si>
    <t>Contact Phone</t>
  </si>
  <si>
    <t>Contact Email</t>
  </si>
  <si>
    <t>512-676-6690</t>
  </si>
  <si>
    <t>File Name Group</t>
  </si>
  <si>
    <t>File Name Company</t>
  </si>
  <si>
    <t>Brandon Easley</t>
  </si>
  <si>
    <t>DataCall@tdi.texas.gov</t>
  </si>
  <si>
    <t>Year Posted</t>
  </si>
  <si>
    <t>&lt;--  xls or xlsx ?</t>
  </si>
  <si>
    <t>10004-24</t>
  </si>
  <si>
    <t>10014-1</t>
  </si>
  <si>
    <t>10014-2.1</t>
  </si>
  <si>
    <t>10014-5.1</t>
  </si>
  <si>
    <t>10014-9</t>
  </si>
  <si>
    <t>10030-1</t>
  </si>
  <si>
    <t>10030-2.1</t>
  </si>
  <si>
    <t>10030-9</t>
  </si>
  <si>
    <t>10030-17.1</t>
  </si>
  <si>
    <t>10030-17.2</t>
  </si>
  <si>
    <t>10030-18</t>
  </si>
  <si>
    <t>10030-19.4</t>
  </si>
  <si>
    <t>10030-23</t>
  </si>
  <si>
    <t>10030-24</t>
  </si>
  <si>
    <t>10043-1</t>
  </si>
  <si>
    <t>10043-2.1</t>
  </si>
  <si>
    <t>10043-4</t>
  </si>
  <si>
    <t>10043-5.1</t>
  </si>
  <si>
    <t>10043-5.2</t>
  </si>
  <si>
    <t>10043-9</t>
  </si>
  <si>
    <t>10043-17.1</t>
  </si>
  <si>
    <t>10051-5.1</t>
  </si>
  <si>
    <t>10051-5.2</t>
  </si>
  <si>
    <t>10051-9</t>
  </si>
  <si>
    <t>10051-17.1</t>
  </si>
  <si>
    <t>10051-17.2</t>
  </si>
  <si>
    <t>10051-21.2</t>
  </si>
  <si>
    <t>10051-24</t>
  </si>
  <si>
    <t>10052-4</t>
  </si>
  <si>
    <t>10052-9</t>
  </si>
  <si>
    <t>10052-17.1</t>
  </si>
  <si>
    <t>10052-19.1</t>
  </si>
  <si>
    <t>10052-19.2</t>
  </si>
  <si>
    <t>10052-21.1</t>
  </si>
  <si>
    <t>10054-9</t>
  </si>
  <si>
    <t>10054-17.1</t>
  </si>
  <si>
    <t>10069-5.1</t>
  </si>
  <si>
    <t>10071-19.1</t>
  </si>
  <si>
    <t>10071-19.2</t>
  </si>
  <si>
    <t>10071-21.1</t>
  </si>
  <si>
    <t>10072-19.1</t>
  </si>
  <si>
    <t>10072-19.2</t>
  </si>
  <si>
    <t>10072-21.1</t>
  </si>
  <si>
    <t>10078-1</t>
  </si>
  <si>
    <t>10111-1</t>
  </si>
  <si>
    <t>10111-2.1</t>
  </si>
  <si>
    <t>10111-4</t>
  </si>
  <si>
    <t>10111-9</t>
  </si>
  <si>
    <t>10111-17.1</t>
  </si>
  <si>
    <t>10111-19.1</t>
  </si>
  <si>
    <t>10111-19.2</t>
  </si>
  <si>
    <t>10111-21.1</t>
  </si>
  <si>
    <t>10111-24</t>
  </si>
  <si>
    <t>10120-1</t>
  </si>
  <si>
    <t>10120-2.1</t>
  </si>
  <si>
    <t>10120-5.1</t>
  </si>
  <si>
    <t>10120-5.2</t>
  </si>
  <si>
    <t>10120-9</t>
  </si>
  <si>
    <t>10120-17.1</t>
  </si>
  <si>
    <t>10120-17.2</t>
  </si>
  <si>
    <t>10120-18</t>
  </si>
  <si>
    <t>10120-19.3</t>
  </si>
  <si>
    <t>10120-19.4</t>
  </si>
  <si>
    <t>10120-21.2</t>
  </si>
  <si>
    <t>10120-23</t>
  </si>
  <si>
    <t>10127-5.1</t>
  </si>
  <si>
    <t>10127-5.2</t>
  </si>
  <si>
    <t>10157-19.1</t>
  </si>
  <si>
    <t>10157-19.2</t>
  </si>
  <si>
    <t>10157-21.1</t>
  </si>
  <si>
    <t>10177-1</t>
  </si>
  <si>
    <t>10177-5.1</t>
  </si>
  <si>
    <t>10177-5.2</t>
  </si>
  <si>
    <t>10177-9</t>
  </si>
  <si>
    <t>10177-17.1</t>
  </si>
  <si>
    <t>10177-19.3</t>
  </si>
  <si>
    <t>10177-19.4</t>
  </si>
  <si>
    <t>10177-21.2</t>
  </si>
  <si>
    <t>10178-1</t>
  </si>
  <si>
    <t>10178-2.1</t>
  </si>
  <si>
    <t>10178-5.1</t>
  </si>
  <si>
    <t>10178-5.2</t>
  </si>
  <si>
    <t>10178-9</t>
  </si>
  <si>
    <t>10178-17.1</t>
  </si>
  <si>
    <t>10178-17.2</t>
  </si>
  <si>
    <t>10178-18</t>
  </si>
  <si>
    <t>10178-19.3</t>
  </si>
  <si>
    <t>10178-19.4</t>
  </si>
  <si>
    <t>10178-21.2</t>
  </si>
  <si>
    <t>10178-24</t>
  </si>
  <si>
    <t>10200-1</t>
  </si>
  <si>
    <t>10200-5.1</t>
  </si>
  <si>
    <t>10200-5.2</t>
  </si>
  <si>
    <t>10200-9</t>
  </si>
  <si>
    <t>10200-17.1</t>
  </si>
  <si>
    <t>10200-17.2</t>
  </si>
  <si>
    <t>10200-19.3</t>
  </si>
  <si>
    <t>10200-19.4</t>
  </si>
  <si>
    <t>10200-21.2</t>
  </si>
  <si>
    <t>10200-23</t>
  </si>
  <si>
    <t>10205-4</t>
  </si>
  <si>
    <t>10205-9</t>
  </si>
  <si>
    <t>10216-24</t>
  </si>
  <si>
    <t>10226-19.1</t>
  </si>
  <si>
    <t>10226-19.2</t>
  </si>
  <si>
    <t>10226-21.1</t>
  </si>
  <si>
    <t>10324-19.4</t>
  </si>
  <si>
    <t>10324-21.2</t>
  </si>
  <si>
    <t>10336-19.1</t>
  </si>
  <si>
    <t>10336-19.2</t>
  </si>
  <si>
    <t>10336-21.1</t>
  </si>
  <si>
    <t>10367-9</t>
  </si>
  <si>
    <t>10367-17.2</t>
  </si>
  <si>
    <t>10391-2.1</t>
  </si>
  <si>
    <t>10391-5.1</t>
  </si>
  <si>
    <t>10391-5.2</t>
  </si>
  <si>
    <t>10391-9</t>
  </si>
  <si>
    <t>10391-17.1</t>
  </si>
  <si>
    <t>10391-17.2</t>
  </si>
  <si>
    <t>10391-18</t>
  </si>
  <si>
    <t>10391-19.3</t>
  </si>
  <si>
    <t>10391-19.4</t>
  </si>
  <si>
    <t>10391-21.2</t>
  </si>
  <si>
    <t>10393-11</t>
  </si>
  <si>
    <t>10393-17.2</t>
  </si>
  <si>
    <t>10464-9</t>
  </si>
  <si>
    <t>10464-17.1</t>
  </si>
  <si>
    <t>10464-19.3</t>
  </si>
  <si>
    <t>10464-19.4</t>
  </si>
  <si>
    <t>10464-21.2</t>
  </si>
  <si>
    <t>10472-5.1</t>
  </si>
  <si>
    <t>10472-5.2</t>
  </si>
  <si>
    <t>10472-17.1</t>
  </si>
  <si>
    <t>10472-17.2</t>
  </si>
  <si>
    <t>10472-18</t>
  </si>
  <si>
    <t>10472-19.3</t>
  </si>
  <si>
    <t>10472-19.4</t>
  </si>
  <si>
    <t>10472-21.2</t>
  </si>
  <si>
    <t>10472-23</t>
  </si>
  <si>
    <t>10472-24</t>
  </si>
  <si>
    <t>10499-17.2</t>
  </si>
  <si>
    <t>10499-21.2</t>
  </si>
  <si>
    <t>10510-17.1</t>
  </si>
  <si>
    <t>10510-17.2</t>
  </si>
  <si>
    <t>10510-19.4</t>
  </si>
  <si>
    <t>10510-21.2</t>
  </si>
  <si>
    <t>10638-11</t>
  </si>
  <si>
    <t>10641-5.1</t>
  </si>
  <si>
    <t>10641-9</t>
  </si>
  <si>
    <t>10641-17.1</t>
  </si>
  <si>
    <t>10641-17.2</t>
  </si>
  <si>
    <t>10641-24</t>
  </si>
  <si>
    <t>10642-19.4</t>
  </si>
  <si>
    <t>10642-24</t>
  </si>
  <si>
    <t>10671-24</t>
  </si>
  <si>
    <t>10676-17.1</t>
  </si>
  <si>
    <t>10676-19.3</t>
  </si>
  <si>
    <t>10676-19.4</t>
  </si>
  <si>
    <t>10676-21.2</t>
  </si>
  <si>
    <t>10677-1</t>
  </si>
  <si>
    <t>10677-2.1</t>
  </si>
  <si>
    <t>10677-4</t>
  </si>
  <si>
    <t>10677-5.1</t>
  </si>
  <si>
    <t>10677-5.2</t>
  </si>
  <si>
    <t>10677-9</t>
  </si>
  <si>
    <t>10677-11</t>
  </si>
  <si>
    <t>10677-17.1</t>
  </si>
  <si>
    <t>10677-17.2</t>
  </si>
  <si>
    <t>10677-18</t>
  </si>
  <si>
    <t>10677-19.1</t>
  </si>
  <si>
    <t>10677-19.2</t>
  </si>
  <si>
    <t>10677-19.3</t>
  </si>
  <si>
    <t>10677-19.4</t>
  </si>
  <si>
    <t>10677-21.1</t>
  </si>
  <si>
    <t>10677-21.2</t>
  </si>
  <si>
    <t>10677-23</t>
  </si>
  <si>
    <t>10677-24</t>
  </si>
  <si>
    <t>10690-17.1</t>
  </si>
  <si>
    <t>10690-17.2</t>
  </si>
  <si>
    <t>10690-19.3</t>
  </si>
  <si>
    <t>10690-19.4</t>
  </si>
  <si>
    <t>10690-21.2</t>
  </si>
  <si>
    <t>10730-19.2</t>
  </si>
  <si>
    <t>10730-21.1</t>
  </si>
  <si>
    <t>10749-5.1</t>
  </si>
  <si>
    <t>10749-5.2</t>
  </si>
  <si>
    <t>10749-19.3</t>
  </si>
  <si>
    <t>10749-19.4</t>
  </si>
  <si>
    <t>10749-21.2</t>
  </si>
  <si>
    <t>10750-17.1</t>
  </si>
  <si>
    <t>10758-17.2</t>
  </si>
  <si>
    <t>10758-23</t>
  </si>
  <si>
    <t>10758-24</t>
  </si>
  <si>
    <t>10759-1</t>
  </si>
  <si>
    <t>10759-2.1</t>
  </si>
  <si>
    <t>10759-4</t>
  </si>
  <si>
    <t>10784-17.2</t>
  </si>
  <si>
    <t>10790-4</t>
  </si>
  <si>
    <t>10801-11</t>
  </si>
  <si>
    <t>10804-1</t>
  </si>
  <si>
    <t>10804-2.1</t>
  </si>
  <si>
    <t>10804-5.1</t>
  </si>
  <si>
    <t>10804-5.2</t>
  </si>
  <si>
    <t>10804-9</t>
  </si>
  <si>
    <t>10804-17.1</t>
  </si>
  <si>
    <t>10804-17.2</t>
  </si>
  <si>
    <t>10804-18</t>
  </si>
  <si>
    <t>10804-19.3</t>
  </si>
  <si>
    <t>10804-19.4</t>
  </si>
  <si>
    <t>10804-21.2</t>
  </si>
  <si>
    <t>10815-1</t>
  </si>
  <si>
    <t>10815-2.1</t>
  </si>
  <si>
    <t>10815-9</t>
  </si>
  <si>
    <t>10817-9</t>
  </si>
  <si>
    <t>10817-17.1</t>
  </si>
  <si>
    <t>10847-2.1</t>
  </si>
  <si>
    <t>10847-5.1</t>
  </si>
  <si>
    <t>10847-5.2</t>
  </si>
  <si>
    <t>10847-9</t>
  </si>
  <si>
    <t>10847-17.1</t>
  </si>
  <si>
    <t>10847-17.2</t>
  </si>
  <si>
    <t>10847-19.3</t>
  </si>
  <si>
    <t>10847-19.4</t>
  </si>
  <si>
    <t>10847-21.2</t>
  </si>
  <si>
    <t>10847-23</t>
  </si>
  <si>
    <t>10859-5.1</t>
  </si>
  <si>
    <t>10859-5.2</t>
  </si>
  <si>
    <t>10859-19.4</t>
  </si>
  <si>
    <t>10859-21.2</t>
  </si>
  <si>
    <t>10885-17.2</t>
  </si>
  <si>
    <t>10885-19.3</t>
  </si>
  <si>
    <t>10885-19.4</t>
  </si>
  <si>
    <t>10885-21.2</t>
  </si>
  <si>
    <t>10891-19.2</t>
  </si>
  <si>
    <t>10891-21.1</t>
  </si>
  <si>
    <t>10909-24</t>
  </si>
  <si>
    <t>10914-4</t>
  </si>
  <si>
    <t>10914-9</t>
  </si>
  <si>
    <t>10914-17.1</t>
  </si>
  <si>
    <t>10915-4</t>
  </si>
  <si>
    <t>10915-19.1</t>
  </si>
  <si>
    <t>10915-19.2</t>
  </si>
  <si>
    <t>10915-21.1</t>
  </si>
  <si>
    <t>10916-17.2</t>
  </si>
  <si>
    <t>10916-23</t>
  </si>
  <si>
    <t>10916-24</t>
  </si>
  <si>
    <t>10925-1</t>
  </si>
  <si>
    <t>10925-2.1</t>
  </si>
  <si>
    <t>10925-4</t>
  </si>
  <si>
    <t>10925-17.1</t>
  </si>
  <si>
    <t>10936-1</t>
  </si>
  <si>
    <t>10936-2.1</t>
  </si>
  <si>
    <t>10936-5.1</t>
  </si>
  <si>
    <t>10936-5.2</t>
  </si>
  <si>
    <t>10936-9</t>
  </si>
  <si>
    <t>10936-17.1</t>
  </si>
  <si>
    <t>10936-19.3</t>
  </si>
  <si>
    <t>10936-19.4</t>
  </si>
  <si>
    <t>10936-21.2</t>
  </si>
  <si>
    <t>10936-24</t>
  </si>
  <si>
    <t>10945-1</t>
  </si>
  <si>
    <t>10945-2.1</t>
  </si>
  <si>
    <t>10945-5.1</t>
  </si>
  <si>
    <t>10945-5.2</t>
  </si>
  <si>
    <t>10945-9</t>
  </si>
  <si>
    <t>10945-17.1</t>
  </si>
  <si>
    <t>10945-17.2</t>
  </si>
  <si>
    <t>10945-18</t>
  </si>
  <si>
    <t>10945-19.3</t>
  </si>
  <si>
    <t>10945-19.4</t>
  </si>
  <si>
    <t>10945-21.2</t>
  </si>
  <si>
    <t>10969-2.1</t>
  </si>
  <si>
    <t>10969-4</t>
  </si>
  <si>
    <t>10969-9</t>
  </si>
  <si>
    <t>10969-17.1</t>
  </si>
  <si>
    <t>10974-19.1</t>
  </si>
  <si>
    <t>10974-19.2</t>
  </si>
  <si>
    <t>10974-21.1</t>
  </si>
  <si>
    <t>10990-1</t>
  </si>
  <si>
    <t>10990-2.1</t>
  </si>
  <si>
    <t>10990-5.1</t>
  </si>
  <si>
    <t>10990-5.2</t>
  </si>
  <si>
    <t>10990-9</t>
  </si>
  <si>
    <t>10990-17.1</t>
  </si>
  <si>
    <t>10990-17.2</t>
  </si>
  <si>
    <t>10990-18</t>
  </si>
  <si>
    <t>10990-19.3</t>
  </si>
  <si>
    <t>10990-19.4</t>
  </si>
  <si>
    <t>10990-21.2</t>
  </si>
  <si>
    <t>11000-4</t>
  </si>
  <si>
    <t>11000-5.1</t>
  </si>
  <si>
    <t>11000-5.2</t>
  </si>
  <si>
    <t>11000-9</t>
  </si>
  <si>
    <t>11000-17.1</t>
  </si>
  <si>
    <t>11000-17.2</t>
  </si>
  <si>
    <t>11000-19.3</t>
  </si>
  <si>
    <t>11000-19.4</t>
  </si>
  <si>
    <t>11000-21.2</t>
  </si>
  <si>
    <t>11004-19.1</t>
  </si>
  <si>
    <t>11004-19.2</t>
  </si>
  <si>
    <t>11004-21.1</t>
  </si>
  <si>
    <t>11008-4</t>
  </si>
  <si>
    <t>11008-9</t>
  </si>
  <si>
    <t>11008-17.1</t>
  </si>
  <si>
    <t>11027-1</t>
  </si>
  <si>
    <t>11027-2.1</t>
  </si>
  <si>
    <t>11027-4</t>
  </si>
  <si>
    <t>11041-1</t>
  </si>
  <si>
    <t>11041-2.1</t>
  </si>
  <si>
    <t>11041-4</t>
  </si>
  <si>
    <t>11041-9</t>
  </si>
  <si>
    <t>11041-17.1</t>
  </si>
  <si>
    <t>11047-4</t>
  </si>
  <si>
    <t>11050-5.1</t>
  </si>
  <si>
    <t>11050-5.2</t>
  </si>
  <si>
    <t>11050-17.1</t>
  </si>
  <si>
    <t>11050-19.3</t>
  </si>
  <si>
    <t>11050-19.4</t>
  </si>
  <si>
    <t>11050-21.2</t>
  </si>
  <si>
    <t>11059-1</t>
  </si>
  <si>
    <t>11059-2.1</t>
  </si>
  <si>
    <t>11059-4</t>
  </si>
  <si>
    <t>11059-9</t>
  </si>
  <si>
    <t>11059-17.1</t>
  </si>
  <si>
    <t>11070-1</t>
  </si>
  <si>
    <t>11070-2.1</t>
  </si>
  <si>
    <t>11070-4</t>
  </si>
  <si>
    <t>11070-9</t>
  </si>
  <si>
    <t>11070-19.1</t>
  </si>
  <si>
    <t>11070-19.2</t>
  </si>
  <si>
    <t>11070-21.1</t>
  </si>
  <si>
    <t>11089-19.3</t>
  </si>
  <si>
    <t>11089-19.4</t>
  </si>
  <si>
    <t>11089-21.2</t>
  </si>
  <si>
    <t>11090-1</t>
  </si>
  <si>
    <t>11090-2.1</t>
  </si>
  <si>
    <t>11090-4</t>
  </si>
  <si>
    <t>11090-9</t>
  </si>
  <si>
    <t>11090-17.1</t>
  </si>
  <si>
    <t>11090-19.1</t>
  </si>
  <si>
    <t>11090-19.2</t>
  </si>
  <si>
    <t>11090-19.3</t>
  </si>
  <si>
    <t>11090-19.4</t>
  </si>
  <si>
    <t>11090-21.1</t>
  </si>
  <si>
    <t>11118-1</t>
  </si>
  <si>
    <t>11118-2.1</t>
  </si>
  <si>
    <t>11118-9</t>
  </si>
  <si>
    <t>11118-17.1</t>
  </si>
  <si>
    <t>11118-17.2</t>
  </si>
  <si>
    <t>11118-19.4</t>
  </si>
  <si>
    <t>11118-21.2</t>
  </si>
  <si>
    <t>11118-23</t>
  </si>
  <si>
    <t>11126-1</t>
  </si>
  <si>
    <t>11126-2.1</t>
  </si>
  <si>
    <t>11126-5.1</t>
  </si>
  <si>
    <t>11126-5.2</t>
  </si>
  <si>
    <t>11126-17.1</t>
  </si>
  <si>
    <t>11126-17.2</t>
  </si>
  <si>
    <t>11126-18</t>
  </si>
  <si>
    <t>11126-19.3</t>
  </si>
  <si>
    <t>11126-19.4</t>
  </si>
  <si>
    <t>11126-21.2</t>
  </si>
  <si>
    <t>11127-11</t>
  </si>
  <si>
    <t>11127-17.2</t>
  </si>
  <si>
    <t>11134-5.1</t>
  </si>
  <si>
    <t>11134-5.2</t>
  </si>
  <si>
    <t>11134-17.1</t>
  </si>
  <si>
    <t>11134-19.4</t>
  </si>
  <si>
    <t>11134-21.2</t>
  </si>
  <si>
    <t>11150-1</t>
  </si>
  <si>
    <t>11150-2.1</t>
  </si>
  <si>
    <t>11150-5.1</t>
  </si>
  <si>
    <t>11150-5.2</t>
  </si>
  <si>
    <t>11150-9</t>
  </si>
  <si>
    <t>11150-17.1</t>
  </si>
  <si>
    <t>11150-17.2</t>
  </si>
  <si>
    <t>11150-18</t>
  </si>
  <si>
    <t>11150-19.3</t>
  </si>
  <si>
    <t>11150-19.4</t>
  </si>
  <si>
    <t>11150-21.2</t>
  </si>
  <si>
    <t>11150-23</t>
  </si>
  <si>
    <t>11150-24</t>
  </si>
  <si>
    <t>11168-4</t>
  </si>
  <si>
    <t>11177-9</t>
  </si>
  <si>
    <t>11185-1</t>
  </si>
  <si>
    <t>11185-2.1</t>
  </si>
  <si>
    <t>11185-4</t>
  </si>
  <si>
    <t>11185-17.1</t>
  </si>
  <si>
    <t>11185-19.1</t>
  </si>
  <si>
    <t>11185-19.2</t>
  </si>
  <si>
    <t>11185-21.1</t>
  </si>
  <si>
    <t>11198-19.1</t>
  </si>
  <si>
    <t>11198-19.2</t>
  </si>
  <si>
    <t>11198-21.1</t>
  </si>
  <si>
    <t>11206-5.1</t>
  </si>
  <si>
    <t>11206-17.1</t>
  </si>
  <si>
    <t>11215-1</t>
  </si>
  <si>
    <t>11215-2.1</t>
  </si>
  <si>
    <t>11215-4</t>
  </si>
  <si>
    <t>11215-9</t>
  </si>
  <si>
    <t>11215-17.1</t>
  </si>
  <si>
    <t>11231-5.1</t>
  </si>
  <si>
    <t>11231-5.2</t>
  </si>
  <si>
    <t>11231-9</t>
  </si>
  <si>
    <t>11231-17.1</t>
  </si>
  <si>
    <t>11231-17.2</t>
  </si>
  <si>
    <t>11231-18</t>
  </si>
  <si>
    <t>11231-19.4</t>
  </si>
  <si>
    <t>11237-17.1</t>
  </si>
  <si>
    <t>11240-5.1</t>
  </si>
  <si>
    <t>11240-5.2</t>
  </si>
  <si>
    <t>11240-17.1</t>
  </si>
  <si>
    <t>11240-19.4</t>
  </si>
  <si>
    <t>11252-1</t>
  </si>
  <si>
    <t>11252-4</t>
  </si>
  <si>
    <t>11252-9</t>
  </si>
  <si>
    <t>11252-17.1</t>
  </si>
  <si>
    <t>11252-19.1</t>
  </si>
  <si>
    <t>11252-19.2</t>
  </si>
  <si>
    <t>11252-21.1</t>
  </si>
  <si>
    <t>11255-9</t>
  </si>
  <si>
    <t>11255-17.1</t>
  </si>
  <si>
    <t>11371-9</t>
  </si>
  <si>
    <t>11371-17.1</t>
  </si>
  <si>
    <t>11371-19.3</t>
  </si>
  <si>
    <t>11371-19.4</t>
  </si>
  <si>
    <t>11371-21.2</t>
  </si>
  <si>
    <t>11371-24</t>
  </si>
  <si>
    <t>11452-9</t>
  </si>
  <si>
    <t>11452-17.1</t>
  </si>
  <si>
    <t>11499-17.1</t>
  </si>
  <si>
    <t>11521-19.1</t>
  </si>
  <si>
    <t>11521-19.2</t>
  </si>
  <si>
    <t>11521-21.1</t>
  </si>
  <si>
    <t>11526-5.1</t>
  </si>
  <si>
    <t>11551-17.1</t>
  </si>
  <si>
    <t>11551-17.2</t>
  </si>
  <si>
    <t>11551-23</t>
  </si>
  <si>
    <t>11551-24</t>
  </si>
  <si>
    <t>11558-19.1</t>
  </si>
  <si>
    <t>11558-19.2</t>
  </si>
  <si>
    <t>11558-21.1</t>
  </si>
  <si>
    <t>11588-11</t>
  </si>
  <si>
    <t>11592-23</t>
  </si>
  <si>
    <t>11592-24</t>
  </si>
  <si>
    <t>11595-24</t>
  </si>
  <si>
    <t>11600-9</t>
  </si>
  <si>
    <t>11600-17.1</t>
  </si>
  <si>
    <t>11630-9</t>
  </si>
  <si>
    <t>11673-9</t>
  </si>
  <si>
    <t>11673-17.1</t>
  </si>
  <si>
    <t>11673-18</t>
  </si>
  <si>
    <t>11673-19.3</t>
  </si>
  <si>
    <t>11673-19.4</t>
  </si>
  <si>
    <t>11673-21.2</t>
  </si>
  <si>
    <t>11770-19.4</t>
  </si>
  <si>
    <t>11770-21.2</t>
  </si>
  <si>
    <t>11800-19.1</t>
  </si>
  <si>
    <t>11800-19.2</t>
  </si>
  <si>
    <t>11800-21.1</t>
  </si>
  <si>
    <t>11835-17.1</t>
  </si>
  <si>
    <t>11843-11</t>
  </si>
  <si>
    <t>11843-17.2</t>
  </si>
  <si>
    <t>11851-9</t>
  </si>
  <si>
    <t>11851-17.1</t>
  </si>
  <si>
    <t>11853-1</t>
  </si>
  <si>
    <t>11853-2.1</t>
  </si>
  <si>
    <t>11853-4</t>
  </si>
  <si>
    <t>11853-17.1</t>
  </si>
  <si>
    <t>11932-4</t>
  </si>
  <si>
    <t>11967-17.2</t>
  </si>
  <si>
    <t>11986-1</t>
  </si>
  <si>
    <t>11986-2.1</t>
  </si>
  <si>
    <t>11986-4</t>
  </si>
  <si>
    <t>11991-1</t>
  </si>
  <si>
    <t>11991-2.1</t>
  </si>
  <si>
    <t>11991-5.1</t>
  </si>
  <si>
    <t>11991-5.2</t>
  </si>
  <si>
    <t>11991-9</t>
  </si>
  <si>
    <t>11991-17.1</t>
  </si>
  <si>
    <t>11991-17.2</t>
  </si>
  <si>
    <t>11991-19.3</t>
  </si>
  <si>
    <t>11991-19.4</t>
  </si>
  <si>
    <t>11991-21.2</t>
  </si>
  <si>
    <t>11991-23</t>
  </si>
  <si>
    <t>12190-9</t>
  </si>
  <si>
    <t>12237-4</t>
  </si>
  <si>
    <t>12237-9</t>
  </si>
  <si>
    <t>12260-11</t>
  </si>
  <si>
    <t>12260-17.1</t>
  </si>
  <si>
    <t>12260-17.2</t>
  </si>
  <si>
    <t>12260-18</t>
  </si>
  <si>
    <t>12262-1</t>
  </si>
  <si>
    <t>12262-2.1</t>
  </si>
  <si>
    <t>12262-5.1</t>
  </si>
  <si>
    <t>12262-5.2</t>
  </si>
  <si>
    <t>12262-9</t>
  </si>
  <si>
    <t>12262-17.1</t>
  </si>
  <si>
    <t>12262-18</t>
  </si>
  <si>
    <t>12262-19.3</t>
  </si>
  <si>
    <t>12262-19.4</t>
  </si>
  <si>
    <t>12262-21.2</t>
  </si>
  <si>
    <t>12287-19.1</t>
  </si>
  <si>
    <t>12287-19.2</t>
  </si>
  <si>
    <t>12287-21.1</t>
  </si>
  <si>
    <t>12294-23</t>
  </si>
  <si>
    <t>12297-24</t>
  </si>
  <si>
    <t>12360-4</t>
  </si>
  <si>
    <t>12416-9</t>
  </si>
  <si>
    <t>12416-17.1</t>
  </si>
  <si>
    <t>12416-19.3</t>
  </si>
  <si>
    <t>12416-19.4</t>
  </si>
  <si>
    <t>12416-21.2</t>
  </si>
  <si>
    <t>12416-24</t>
  </si>
  <si>
    <t>12475-1</t>
  </si>
  <si>
    <t>12475-2.1</t>
  </si>
  <si>
    <t>12475-5.1</t>
  </si>
  <si>
    <t>12475-5.2</t>
  </si>
  <si>
    <t>12475-9</t>
  </si>
  <si>
    <t>12475-17.1</t>
  </si>
  <si>
    <t>12475-17.2</t>
  </si>
  <si>
    <t>12475-19.3</t>
  </si>
  <si>
    <t>12475-19.4</t>
  </si>
  <si>
    <t>12475-21.2</t>
  </si>
  <si>
    <t>12521-19.1</t>
  </si>
  <si>
    <t>12521-19.2</t>
  </si>
  <si>
    <t>12521-21.1</t>
  </si>
  <si>
    <t>12536-1</t>
  </si>
  <si>
    <t>12536-2.1</t>
  </si>
  <si>
    <t>12536-4</t>
  </si>
  <si>
    <t>12536-9</t>
  </si>
  <si>
    <t>12536-17.1</t>
  </si>
  <si>
    <t>12548-2.4</t>
  </si>
  <si>
    <t>12572-1</t>
  </si>
  <si>
    <t>12572-2.1</t>
  </si>
  <si>
    <t>12572-17.1</t>
  </si>
  <si>
    <t>12572-17.2</t>
  </si>
  <si>
    <t>12572-18</t>
  </si>
  <si>
    <t>12572-19.3</t>
  </si>
  <si>
    <t>12572-19.4</t>
  </si>
  <si>
    <t>12572-21.2</t>
  </si>
  <si>
    <t>12572-24</t>
  </si>
  <si>
    <t>12573-1</t>
  </si>
  <si>
    <t>12573-2.1</t>
  </si>
  <si>
    <t>12573-4</t>
  </si>
  <si>
    <t>12573-9</t>
  </si>
  <si>
    <t>12573-17.1</t>
  </si>
  <si>
    <t>12601-5.1</t>
  </si>
  <si>
    <t>12645-1</t>
  </si>
  <si>
    <t>12645-4</t>
  </si>
  <si>
    <t>12645-17.1</t>
  </si>
  <si>
    <t>12645-24</t>
  </si>
  <si>
    <t>12696-9</t>
  </si>
  <si>
    <t>12696-17.1</t>
  </si>
  <si>
    <t>12718-9</t>
  </si>
  <si>
    <t>12718-17.1</t>
  </si>
  <si>
    <t>12718-24</t>
  </si>
  <si>
    <t>12750-24</t>
  </si>
  <si>
    <t>12777-4</t>
  </si>
  <si>
    <t>12777-17.1</t>
  </si>
  <si>
    <t>12831-1</t>
  </si>
  <si>
    <t>12831-2.1</t>
  </si>
  <si>
    <t>12831-4</t>
  </si>
  <si>
    <t>12831-5.1</t>
  </si>
  <si>
    <t>12831-5.2</t>
  </si>
  <si>
    <t>12831-9</t>
  </si>
  <si>
    <t>12831-17.1</t>
  </si>
  <si>
    <t>12831-17.2</t>
  </si>
  <si>
    <t>12831-18</t>
  </si>
  <si>
    <t>12831-19.3</t>
  </si>
  <si>
    <t>12831-19.4</t>
  </si>
  <si>
    <t>12831-21.1</t>
  </si>
  <si>
    <t>12831-24</t>
  </si>
  <si>
    <t>12866-1</t>
  </si>
  <si>
    <t>12866-2.1</t>
  </si>
  <si>
    <t>12866-9</t>
  </si>
  <si>
    <t>12866-17.1</t>
  </si>
  <si>
    <t>12866-17.2</t>
  </si>
  <si>
    <t>12866-19.3</t>
  </si>
  <si>
    <t>12866-19.4</t>
  </si>
  <si>
    <t>12866-21.2</t>
  </si>
  <si>
    <t>12870-17.1</t>
  </si>
  <si>
    <t>12873-4</t>
  </si>
  <si>
    <t>12873-9</t>
  </si>
  <si>
    <t>12873-17.1</t>
  </si>
  <si>
    <t>12873-19.1</t>
  </si>
  <si>
    <t>12873-19.2</t>
  </si>
  <si>
    <t>12873-21.1</t>
  </si>
  <si>
    <t>12898-1</t>
  </si>
  <si>
    <t>12898-2.1</t>
  </si>
  <si>
    <t>12898-4</t>
  </si>
  <si>
    <t>12944-2.1</t>
  </si>
  <si>
    <t>13004-17.1</t>
  </si>
  <si>
    <t>13004-19.1</t>
  </si>
  <si>
    <t>13004-19.2</t>
  </si>
  <si>
    <t>13004-19.3</t>
  </si>
  <si>
    <t>13004-19.4</t>
  </si>
  <si>
    <t>13004-21.1</t>
  </si>
  <si>
    <t>13004-21.2</t>
  </si>
  <si>
    <t>13021-1</t>
  </si>
  <si>
    <t>13021-2.1</t>
  </si>
  <si>
    <t>13021-5.1</t>
  </si>
  <si>
    <t>13021-5.2</t>
  </si>
  <si>
    <t>13021-9</t>
  </si>
  <si>
    <t>13021-17.1</t>
  </si>
  <si>
    <t>13021-18</t>
  </si>
  <si>
    <t>13021-19.1</t>
  </si>
  <si>
    <t>13021-19.2</t>
  </si>
  <si>
    <t>13021-19.3</t>
  </si>
  <si>
    <t>13021-19.4</t>
  </si>
  <si>
    <t>13021-21.1</t>
  </si>
  <si>
    <t>13021-21.2</t>
  </si>
  <si>
    <t>13021-23</t>
  </si>
  <si>
    <t>13021-24</t>
  </si>
  <si>
    <t>13038-4</t>
  </si>
  <si>
    <t>13038-9</t>
  </si>
  <si>
    <t>13056-1</t>
  </si>
  <si>
    <t>13056-2.1</t>
  </si>
  <si>
    <t>13056-4</t>
  </si>
  <si>
    <t>13056-5.1</t>
  </si>
  <si>
    <t>13056-5.2</t>
  </si>
  <si>
    <t>13056-9</t>
  </si>
  <si>
    <t>13056-17.1</t>
  </si>
  <si>
    <t>13056-17.2</t>
  </si>
  <si>
    <t>13056-18</t>
  </si>
  <si>
    <t>13056-19.3</t>
  </si>
  <si>
    <t>13056-19.4</t>
  </si>
  <si>
    <t>13056-21.2</t>
  </si>
  <si>
    <t>13056-23</t>
  </si>
  <si>
    <t>13056-24</t>
  </si>
  <si>
    <t>13188-17.1</t>
  </si>
  <si>
    <t>13188-17.2</t>
  </si>
  <si>
    <t>13188-23</t>
  </si>
  <si>
    <t>13188-24</t>
  </si>
  <si>
    <t>13200-17.1</t>
  </si>
  <si>
    <t>13200-23</t>
  </si>
  <si>
    <t>13200-24</t>
  </si>
  <si>
    <t>13207-1</t>
  </si>
  <si>
    <t>13207-2.1</t>
  </si>
  <si>
    <t>13207-4</t>
  </si>
  <si>
    <t>13207-17.1</t>
  </si>
  <si>
    <t>13285-24</t>
  </si>
  <si>
    <t>13293-19.4</t>
  </si>
  <si>
    <t>13293-21.2</t>
  </si>
  <si>
    <t>13307-23</t>
  </si>
  <si>
    <t>13307-24</t>
  </si>
  <si>
    <t>13528-5.1</t>
  </si>
  <si>
    <t>13528-5.2</t>
  </si>
  <si>
    <t>13528-17.1</t>
  </si>
  <si>
    <t>13528-19.3</t>
  </si>
  <si>
    <t>13528-19.4</t>
  </si>
  <si>
    <t>13528-21.2</t>
  </si>
  <si>
    <t>13595-19.2</t>
  </si>
  <si>
    <t>13625-4</t>
  </si>
  <si>
    <t>13688-19.1</t>
  </si>
  <si>
    <t>13688-19.2</t>
  </si>
  <si>
    <t>13688-21.1</t>
  </si>
  <si>
    <t>13692-1</t>
  </si>
  <si>
    <t>13692-5.1</t>
  </si>
  <si>
    <t>13692-5.2</t>
  </si>
  <si>
    <t>13692-17.1</t>
  </si>
  <si>
    <t>13692-19.3</t>
  </si>
  <si>
    <t>13692-19.4</t>
  </si>
  <si>
    <t>13692-21.2</t>
  </si>
  <si>
    <t>13703-19.1</t>
  </si>
  <si>
    <t>13703-19.2</t>
  </si>
  <si>
    <t>13703-21.1</t>
  </si>
  <si>
    <t>13714-4</t>
  </si>
  <si>
    <t>13714-5.1</t>
  </si>
  <si>
    <t>13714-5.2</t>
  </si>
  <si>
    <t>13714-9</t>
  </si>
  <si>
    <t>13714-11</t>
  </si>
  <si>
    <t>13714-17.1</t>
  </si>
  <si>
    <t>13714-19.1</t>
  </si>
  <si>
    <t>13714-19.2</t>
  </si>
  <si>
    <t>13714-19.3</t>
  </si>
  <si>
    <t>13714-19.4</t>
  </si>
  <si>
    <t>13714-21.1</t>
  </si>
  <si>
    <t>13714-21.2</t>
  </si>
  <si>
    <t>13722-17.2</t>
  </si>
  <si>
    <t>13722-24</t>
  </si>
  <si>
    <t>13781-1</t>
  </si>
  <si>
    <t>13781-2.1</t>
  </si>
  <si>
    <t>13781-4</t>
  </si>
  <si>
    <t>13781-19.1</t>
  </si>
  <si>
    <t>13781-21.1</t>
  </si>
  <si>
    <t>13793-11</t>
  </si>
  <si>
    <t>13820-19.1</t>
  </si>
  <si>
    <t>13820-19.2</t>
  </si>
  <si>
    <t>13820-19.3</t>
  </si>
  <si>
    <t>13820-19.4</t>
  </si>
  <si>
    <t>13820-21.1</t>
  </si>
  <si>
    <t>13820-21.2</t>
  </si>
  <si>
    <t>13897-2.4</t>
  </si>
  <si>
    <t>13935-1</t>
  </si>
  <si>
    <t>13935-2.1</t>
  </si>
  <si>
    <t>13935-5.1</t>
  </si>
  <si>
    <t>13935-5.2</t>
  </si>
  <si>
    <t>13935-9</t>
  </si>
  <si>
    <t>13935-17.1</t>
  </si>
  <si>
    <t>13935-17.2</t>
  </si>
  <si>
    <t>13935-18</t>
  </si>
  <si>
    <t>13935-19.3</t>
  </si>
  <si>
    <t>13935-19.4</t>
  </si>
  <si>
    <t>13935-21.2</t>
  </si>
  <si>
    <t>13935-23</t>
  </si>
  <si>
    <t>13935-24</t>
  </si>
  <si>
    <t>13938-4</t>
  </si>
  <si>
    <t>13938-9</t>
  </si>
  <si>
    <t>13938-19.1</t>
  </si>
  <si>
    <t>13938-19.2</t>
  </si>
  <si>
    <t>13938-21.1</t>
  </si>
  <si>
    <t>13978-1</t>
  </si>
  <si>
    <t>13978-2.1</t>
  </si>
  <si>
    <t>13978-9</t>
  </si>
  <si>
    <t>13978-17.1</t>
  </si>
  <si>
    <t>13978-17.2</t>
  </si>
  <si>
    <t>13978-18</t>
  </si>
  <si>
    <t>13978-19.3</t>
  </si>
  <si>
    <t>13978-19.4</t>
  </si>
  <si>
    <t>13978-21.2</t>
  </si>
  <si>
    <t>13986-24</t>
  </si>
  <si>
    <t>13990-4</t>
  </si>
  <si>
    <t>13990-24</t>
  </si>
  <si>
    <t>14133-9</t>
  </si>
  <si>
    <t>14133-17.1</t>
  </si>
  <si>
    <t>14133-19.1</t>
  </si>
  <si>
    <t>14133-19.2</t>
  </si>
  <si>
    <t>14133-19.4</t>
  </si>
  <si>
    <t>14133-21.1</t>
  </si>
  <si>
    <t>14133-21.2</t>
  </si>
  <si>
    <t>14137-19.1</t>
  </si>
  <si>
    <t>14137-19.2</t>
  </si>
  <si>
    <t>14137-21.1</t>
  </si>
  <si>
    <t>14138-19.1</t>
  </si>
  <si>
    <t>14138-19.2</t>
  </si>
  <si>
    <t>14138-21.1</t>
  </si>
  <si>
    <t>14139-19.1</t>
  </si>
  <si>
    <t>14139-19.2</t>
  </si>
  <si>
    <t>14139-21.1</t>
  </si>
  <si>
    <t>14184-1</t>
  </si>
  <si>
    <t>14184-2.1</t>
  </si>
  <si>
    <t>14184-4</t>
  </si>
  <si>
    <t>14184-5.1</t>
  </si>
  <si>
    <t>14184-5.2</t>
  </si>
  <si>
    <t>14184-9</t>
  </si>
  <si>
    <t>14184-17.1</t>
  </si>
  <si>
    <t>14184-17.2</t>
  </si>
  <si>
    <t>14184-18</t>
  </si>
  <si>
    <t>14184-19.3</t>
  </si>
  <si>
    <t>14184-19.4</t>
  </si>
  <si>
    <t>14184-21.2</t>
  </si>
  <si>
    <t>14184-23</t>
  </si>
  <si>
    <t>14190-21.2</t>
  </si>
  <si>
    <t>14254-19.2</t>
  </si>
  <si>
    <t>14254-21.1</t>
  </si>
  <si>
    <t>14265-9</t>
  </si>
  <si>
    <t>14354-5.1</t>
  </si>
  <si>
    <t>14354-5.2</t>
  </si>
  <si>
    <t>14354-9</t>
  </si>
  <si>
    <t>14354-17.1</t>
  </si>
  <si>
    <t>14460-11</t>
  </si>
  <si>
    <t>14494-17.1</t>
  </si>
  <si>
    <t>14494-23</t>
  </si>
  <si>
    <t>14494-24</t>
  </si>
  <si>
    <t>14559-1</t>
  </si>
  <si>
    <t>14559-2.1</t>
  </si>
  <si>
    <t>14559-5.1</t>
  </si>
  <si>
    <t>14559-5.2</t>
  </si>
  <si>
    <t>14559-17.1</t>
  </si>
  <si>
    <t>14568-2.1</t>
  </si>
  <si>
    <t>14568-4</t>
  </si>
  <si>
    <t>14788-23</t>
  </si>
  <si>
    <t>14788-24</t>
  </si>
  <si>
    <t>14930-2.1</t>
  </si>
  <si>
    <t>14974-1</t>
  </si>
  <si>
    <t>14974-2.1</t>
  </si>
  <si>
    <t>14974-9</t>
  </si>
  <si>
    <t>14974-17.1</t>
  </si>
  <si>
    <t>14974-17.2</t>
  </si>
  <si>
    <t>14974-18</t>
  </si>
  <si>
    <t>14974-19.3</t>
  </si>
  <si>
    <t>14974-19.4</t>
  </si>
  <si>
    <t>14974-21.2</t>
  </si>
  <si>
    <t>14974-23</t>
  </si>
  <si>
    <t>14982-1</t>
  </si>
  <si>
    <t>14982-2.1</t>
  </si>
  <si>
    <t>14982-9</t>
  </si>
  <si>
    <t>14982-17.1</t>
  </si>
  <si>
    <t>14982-17.2</t>
  </si>
  <si>
    <t>14982-18</t>
  </si>
  <si>
    <t>14982-19.3</t>
  </si>
  <si>
    <t>14982-19.4</t>
  </si>
  <si>
    <t>14982-21.2</t>
  </si>
  <si>
    <t>14990-17.1</t>
  </si>
  <si>
    <t>14990-19.3</t>
  </si>
  <si>
    <t>14990-19.4</t>
  </si>
  <si>
    <t>14990-21.2</t>
  </si>
  <si>
    <t>14990-24</t>
  </si>
  <si>
    <t>15032-1</t>
  </si>
  <si>
    <t>15032-2.1</t>
  </si>
  <si>
    <t>15032-5.1</t>
  </si>
  <si>
    <t>15032-5.2</t>
  </si>
  <si>
    <t>15032-9</t>
  </si>
  <si>
    <t>15032-17.1</t>
  </si>
  <si>
    <t>15032-19.3</t>
  </si>
  <si>
    <t>15032-19.4</t>
  </si>
  <si>
    <t>15032-21.2</t>
  </si>
  <si>
    <t>15105-17.1</t>
  </si>
  <si>
    <t>15105-18</t>
  </si>
  <si>
    <t>15105-19.3</t>
  </si>
  <si>
    <t>15105-19.4</t>
  </si>
  <si>
    <t>15105-21.2</t>
  </si>
  <si>
    <t>15130-1</t>
  </si>
  <si>
    <t>15130-4</t>
  </si>
  <si>
    <t>15130-9</t>
  </si>
  <si>
    <t>15130-17.1</t>
  </si>
  <si>
    <t>15130-19.1</t>
  </si>
  <si>
    <t>15130-19.2</t>
  </si>
  <si>
    <t>15130-21.1</t>
  </si>
  <si>
    <t>15341-2.1</t>
  </si>
  <si>
    <t>15341-5.1</t>
  </si>
  <si>
    <t>15341-5.2</t>
  </si>
  <si>
    <t>15380-17.1</t>
  </si>
  <si>
    <t>15380-18</t>
  </si>
  <si>
    <t>15380-19.4</t>
  </si>
  <si>
    <t>15449-19.1</t>
  </si>
  <si>
    <t>15449-19.2</t>
  </si>
  <si>
    <t>15449-21.1</t>
  </si>
  <si>
    <t>15474-1</t>
  </si>
  <si>
    <t>15474-2.1</t>
  </si>
  <si>
    <t>15474-4</t>
  </si>
  <si>
    <t>15474-9</t>
  </si>
  <si>
    <t>15474-17.1</t>
  </si>
  <si>
    <t>15545-2.1</t>
  </si>
  <si>
    <t>15545-4</t>
  </si>
  <si>
    <t>15545-19.1</t>
  </si>
  <si>
    <t>15545-19.2</t>
  </si>
  <si>
    <t>15545-21.1</t>
  </si>
  <si>
    <t>15563-19.2</t>
  </si>
  <si>
    <t>15563-21.1</t>
  </si>
  <si>
    <t>15580-2.1</t>
  </si>
  <si>
    <t>15580-9</t>
  </si>
  <si>
    <t>15580-17.1</t>
  </si>
  <si>
    <t>15580-17.2</t>
  </si>
  <si>
    <t>15580-19.3</t>
  </si>
  <si>
    <t>15580-19.4</t>
  </si>
  <si>
    <t>15580-21.2</t>
  </si>
  <si>
    <t>15679-5.1</t>
  </si>
  <si>
    <t>15679-5.2</t>
  </si>
  <si>
    <t>15756-17.1</t>
  </si>
  <si>
    <t>15756-17.2</t>
  </si>
  <si>
    <t>15816-1</t>
  </si>
  <si>
    <t>15816-2.1</t>
  </si>
  <si>
    <t>15816-4</t>
  </si>
  <si>
    <t>15816-17.1</t>
  </si>
  <si>
    <t>15865-11</t>
  </si>
  <si>
    <t>15954-1</t>
  </si>
  <si>
    <t>15954-2.1</t>
  </si>
  <si>
    <t>15954-5.1</t>
  </si>
  <si>
    <t>15954-5.2</t>
  </si>
  <si>
    <t>15954-9</t>
  </si>
  <si>
    <t>15954-17.1</t>
  </si>
  <si>
    <t>15954-17.2</t>
  </si>
  <si>
    <t>15954-18</t>
  </si>
  <si>
    <t>15954-19.3</t>
  </si>
  <si>
    <t>15954-19.4</t>
  </si>
  <si>
    <t>15954-21.2</t>
  </si>
  <si>
    <t>16023-4</t>
  </si>
  <si>
    <t>16024-1</t>
  </si>
  <si>
    <t>16024-2.1</t>
  </si>
  <si>
    <t>16024-9</t>
  </si>
  <si>
    <t>16024-17.1</t>
  </si>
  <si>
    <t>16024-17.2</t>
  </si>
  <si>
    <t>16024-18</t>
  </si>
  <si>
    <t>16024-19.3</t>
  </si>
  <si>
    <t>16024-19.4</t>
  </si>
  <si>
    <t>16024-21.2</t>
  </si>
  <si>
    <t>16024-23</t>
  </si>
  <si>
    <t>16044-5.2</t>
  </si>
  <si>
    <t>16044-17.1</t>
  </si>
  <si>
    <t>16044-17.2</t>
  </si>
  <si>
    <t>16044-18</t>
  </si>
  <si>
    <t>16044-19.3</t>
  </si>
  <si>
    <t>16044-19.4</t>
  </si>
  <si>
    <t>16044-21.2</t>
  </si>
  <si>
    <t>16045-17.1</t>
  </si>
  <si>
    <t>16045-17.2</t>
  </si>
  <si>
    <t>16045-18</t>
  </si>
  <si>
    <t>16045-19.3</t>
  </si>
  <si>
    <t>16045-19.4</t>
  </si>
  <si>
    <t>16045-21.2</t>
  </si>
  <si>
    <t>16047-1</t>
  </si>
  <si>
    <t>16047-19.4</t>
  </si>
  <si>
    <t>16047-21.2</t>
  </si>
  <si>
    <t>16047-24</t>
  </si>
  <si>
    <t>16116-9</t>
  </si>
  <si>
    <t>16186-4</t>
  </si>
  <si>
    <t>16186-17.1</t>
  </si>
  <si>
    <t>16203-5.1</t>
  </si>
  <si>
    <t>16203-5.2</t>
  </si>
  <si>
    <t>16217-5.1</t>
  </si>
  <si>
    <t>16217-17.1</t>
  </si>
  <si>
    <t>16217-17.2</t>
  </si>
  <si>
    <t>16217-19.3</t>
  </si>
  <si>
    <t>16217-19.4</t>
  </si>
  <si>
    <t>16217-21.2</t>
  </si>
  <si>
    <t>16285-17.1</t>
  </si>
  <si>
    <t>16285-17.2</t>
  </si>
  <si>
    <t>16285-19.3</t>
  </si>
  <si>
    <t>16285-19.4</t>
  </si>
  <si>
    <t>16285-21.2</t>
  </si>
  <si>
    <t>16379-23</t>
  </si>
  <si>
    <t>16379-24</t>
  </si>
  <si>
    <t>16461-19.2</t>
  </si>
  <si>
    <t>16461-21.1</t>
  </si>
  <si>
    <t>16535-1</t>
  </si>
  <si>
    <t>16535-2.1</t>
  </si>
  <si>
    <t>16535-4</t>
  </si>
  <si>
    <t>16535-5.1</t>
  </si>
  <si>
    <t>16535-5.2</t>
  </si>
  <si>
    <t>16535-9</t>
  </si>
  <si>
    <t>16535-17.1</t>
  </si>
  <si>
    <t>16535-17.2</t>
  </si>
  <si>
    <t>16535-18</t>
  </si>
  <si>
    <t>16535-19.3</t>
  </si>
  <si>
    <t>16535-19.4</t>
  </si>
  <si>
    <t>16535-21.2</t>
  </si>
  <si>
    <t>16535-23</t>
  </si>
  <si>
    <t>16578-4</t>
  </si>
  <si>
    <t>16578-9</t>
  </si>
  <si>
    <t>16578-17.1</t>
  </si>
  <si>
    <t>16608-1</t>
  </si>
  <si>
    <t>16608-2.1</t>
  </si>
  <si>
    <t>16608-5.2</t>
  </si>
  <si>
    <t>16608-9</t>
  </si>
  <si>
    <t>16608-17.1</t>
  </si>
  <si>
    <t>16608-17.2</t>
  </si>
  <si>
    <t>16608-19.3</t>
  </si>
  <si>
    <t>16608-19.4</t>
  </si>
  <si>
    <t>16608-21.2</t>
  </si>
  <si>
    <t>16608-23</t>
  </si>
  <si>
    <t>16624-5.1</t>
  </si>
  <si>
    <t>16624-5.2</t>
  </si>
  <si>
    <t>16624-9</t>
  </si>
  <si>
    <t>16624-17.1</t>
  </si>
  <si>
    <t>16624-17.2</t>
  </si>
  <si>
    <t>16624-19.3</t>
  </si>
  <si>
    <t>16624-19.4</t>
  </si>
  <si>
    <t>16624-21.2</t>
  </si>
  <si>
    <t>16624-23</t>
  </si>
  <si>
    <t>16632-5.1</t>
  </si>
  <si>
    <t>16632-5.2</t>
  </si>
  <si>
    <t>16632-17.1</t>
  </si>
  <si>
    <t>16632-19.4</t>
  </si>
  <si>
    <t>16691-1</t>
  </si>
  <si>
    <t>16691-2.1</t>
  </si>
  <si>
    <t>16691-2.4</t>
  </si>
  <si>
    <t>16691-5.1</t>
  </si>
  <si>
    <t>16691-5.2</t>
  </si>
  <si>
    <t>16691-9</t>
  </si>
  <si>
    <t>16691-17.1</t>
  </si>
  <si>
    <t>16691-17.2</t>
  </si>
  <si>
    <t>16691-18</t>
  </si>
  <si>
    <t>16691-19.3</t>
  </si>
  <si>
    <t>16691-19.4</t>
  </si>
  <si>
    <t>16691-21.2</t>
  </si>
  <si>
    <t>16691-23</t>
  </si>
  <si>
    <t>16691-24</t>
  </si>
  <si>
    <t>16705-17.1</t>
  </si>
  <si>
    <t>16810-17.1</t>
  </si>
  <si>
    <t>16810-23</t>
  </si>
  <si>
    <t>17221-4</t>
  </si>
  <si>
    <t>17230-9</t>
  </si>
  <si>
    <t>17230-17.1</t>
  </si>
  <si>
    <t>17230-19.1</t>
  </si>
  <si>
    <t>17230-19.2</t>
  </si>
  <si>
    <t>17230-21.1</t>
  </si>
  <si>
    <t>17965-9</t>
  </si>
  <si>
    <t>17965-17.1</t>
  </si>
  <si>
    <t>17965-19.4</t>
  </si>
  <si>
    <t>17965-21.2</t>
  </si>
  <si>
    <t>18023-1</t>
  </si>
  <si>
    <t>18023-2.1</t>
  </si>
  <si>
    <t>18023-5.1</t>
  </si>
  <si>
    <t>18023-5.2</t>
  </si>
  <si>
    <t>18023-9</t>
  </si>
  <si>
    <t>18023-17.1</t>
  </si>
  <si>
    <t>18023-17.2</t>
  </si>
  <si>
    <t>18023-19.3</t>
  </si>
  <si>
    <t>18023-19.4</t>
  </si>
  <si>
    <t>18023-21.2</t>
  </si>
  <si>
    <t>18023-24</t>
  </si>
  <si>
    <t>18058-1</t>
  </si>
  <si>
    <t>18058-2.1</t>
  </si>
  <si>
    <t>18058-5.1</t>
  </si>
  <si>
    <t>18058-5.2</t>
  </si>
  <si>
    <t>18058-9</t>
  </si>
  <si>
    <t>18058-11</t>
  </si>
  <si>
    <t>18058-17.1</t>
  </si>
  <si>
    <t>18058-17.2</t>
  </si>
  <si>
    <t>18058-18</t>
  </si>
  <si>
    <t>18058-19.1</t>
  </si>
  <si>
    <t>18058-19.2</t>
  </si>
  <si>
    <t>18058-19.3</t>
  </si>
  <si>
    <t>18058-19.4</t>
  </si>
  <si>
    <t>18058-21.1</t>
  </si>
  <si>
    <t>18058-21.2</t>
  </si>
  <si>
    <t>18058-23</t>
  </si>
  <si>
    <t>18058-24</t>
  </si>
  <si>
    <t>18279-4</t>
  </si>
  <si>
    <t>18279-9</t>
  </si>
  <si>
    <t>18279-17.1</t>
  </si>
  <si>
    <t>18279-19.1</t>
  </si>
  <si>
    <t>18279-19.2</t>
  </si>
  <si>
    <t>18279-21.1</t>
  </si>
  <si>
    <t>18333-5.1</t>
  </si>
  <si>
    <t>18430-19.1</t>
  </si>
  <si>
    <t>18430-19.2</t>
  </si>
  <si>
    <t>18430-21.1</t>
  </si>
  <si>
    <t>18468-24</t>
  </si>
  <si>
    <t>18597-1</t>
  </si>
  <si>
    <t>18597-2.1</t>
  </si>
  <si>
    <t>18600-1</t>
  </si>
  <si>
    <t>18600-2.1</t>
  </si>
  <si>
    <t>18600-4</t>
  </si>
  <si>
    <t>18600-9</t>
  </si>
  <si>
    <t>18600-17.1</t>
  </si>
  <si>
    <t>18600-19.1</t>
  </si>
  <si>
    <t>18600-19.2</t>
  </si>
  <si>
    <t>18600-21.1</t>
  </si>
  <si>
    <t>18619-23</t>
  </si>
  <si>
    <t>18619-24</t>
  </si>
  <si>
    <t>18694-1</t>
  </si>
  <si>
    <t>18694-2.1</t>
  </si>
  <si>
    <t>18694-17.1</t>
  </si>
  <si>
    <t>18694-17.2</t>
  </si>
  <si>
    <t>18694-19.3</t>
  </si>
  <si>
    <t>18694-19.4</t>
  </si>
  <si>
    <t>18694-21.2</t>
  </si>
  <si>
    <t>18694-24</t>
  </si>
  <si>
    <t>18767-5.1</t>
  </si>
  <si>
    <t>18767-5.2</t>
  </si>
  <si>
    <t>18767-9</t>
  </si>
  <si>
    <t>18767-11</t>
  </si>
  <si>
    <t>18767-17.1</t>
  </si>
  <si>
    <t>18767-17.2</t>
  </si>
  <si>
    <t>18767-19.3</t>
  </si>
  <si>
    <t>18767-19.4</t>
  </si>
  <si>
    <t>18767-21.2</t>
  </si>
  <si>
    <t>18961-4</t>
  </si>
  <si>
    <t>18961-5.1</t>
  </si>
  <si>
    <t>18961-5.2</t>
  </si>
  <si>
    <t>18961-9</t>
  </si>
  <si>
    <t>18961-17.1</t>
  </si>
  <si>
    <t>18961-18</t>
  </si>
  <si>
    <t>18961-19.1</t>
  </si>
  <si>
    <t>18961-19.2</t>
  </si>
  <si>
    <t>18961-19.3</t>
  </si>
  <si>
    <t>18961-19.4</t>
  </si>
  <si>
    <t>18961-21.1</t>
  </si>
  <si>
    <t>18961-21.2</t>
  </si>
  <si>
    <t>18961-23</t>
  </si>
  <si>
    <t>19038-24</t>
  </si>
  <si>
    <t>19046-5.1</t>
  </si>
  <si>
    <t>19046-5.2</t>
  </si>
  <si>
    <t>19046-19.3</t>
  </si>
  <si>
    <t>19046-19.4</t>
  </si>
  <si>
    <t>19046-21.2</t>
  </si>
  <si>
    <t>19062-19.1</t>
  </si>
  <si>
    <t>19062-19.2</t>
  </si>
  <si>
    <t>19062-21.1</t>
  </si>
  <si>
    <t>19070-1</t>
  </si>
  <si>
    <t>19070-2.1</t>
  </si>
  <si>
    <t>19070-9</t>
  </si>
  <si>
    <t>19070-17.1</t>
  </si>
  <si>
    <t>19100-1</t>
  </si>
  <si>
    <t>19100-2.1</t>
  </si>
  <si>
    <t>19100-5.1</t>
  </si>
  <si>
    <t>19100-5.2</t>
  </si>
  <si>
    <t>19100-17.1</t>
  </si>
  <si>
    <t>19100-18</t>
  </si>
  <si>
    <t>19100-19.3</t>
  </si>
  <si>
    <t>19100-19.4</t>
  </si>
  <si>
    <t>19100-21.2</t>
  </si>
  <si>
    <t>19119-19.2</t>
  </si>
  <si>
    <t>19119-21.1</t>
  </si>
  <si>
    <t>19208-1</t>
  </si>
  <si>
    <t>19208-2.1</t>
  </si>
  <si>
    <t>19208-4</t>
  </si>
  <si>
    <t>19208-9</t>
  </si>
  <si>
    <t>19208-17.1</t>
  </si>
  <si>
    <t>19216-1</t>
  </si>
  <si>
    <t>19216-2.1</t>
  </si>
  <si>
    <t>19216-5.1</t>
  </si>
  <si>
    <t>19216-5.2</t>
  </si>
  <si>
    <t>19216-9</t>
  </si>
  <si>
    <t>19216-17.1</t>
  </si>
  <si>
    <t>19216-17.2</t>
  </si>
  <si>
    <t>19216-18</t>
  </si>
  <si>
    <t>19216-19.3</t>
  </si>
  <si>
    <t>19216-19.4</t>
  </si>
  <si>
    <t>19216-21.2</t>
  </si>
  <si>
    <t>19224-19.3</t>
  </si>
  <si>
    <t>19224-19.4</t>
  </si>
  <si>
    <t>19224-21.2</t>
  </si>
  <si>
    <t>19232-1</t>
  </si>
  <si>
    <t>19232-2.1</t>
  </si>
  <si>
    <t>19232-4</t>
  </si>
  <si>
    <t>19232-5.1</t>
  </si>
  <si>
    <t>19232-5.2</t>
  </si>
  <si>
    <t>19232-9</t>
  </si>
  <si>
    <t>19232-17.1</t>
  </si>
  <si>
    <t>19232-18</t>
  </si>
  <si>
    <t>19232-19.1</t>
  </si>
  <si>
    <t>19232-19.2</t>
  </si>
  <si>
    <t>19232-19.4</t>
  </si>
  <si>
    <t>19232-21.1</t>
  </si>
  <si>
    <t>19232-23</t>
  </si>
  <si>
    <t>19232-24</t>
  </si>
  <si>
    <t>19240-4</t>
  </si>
  <si>
    <t>19240-5.1</t>
  </si>
  <si>
    <t>19240-5.2</t>
  </si>
  <si>
    <t>19240-9</t>
  </si>
  <si>
    <t>19240-17.1</t>
  </si>
  <si>
    <t>19240-19.1</t>
  </si>
  <si>
    <t>19240-19.2</t>
  </si>
  <si>
    <t>19240-21.1</t>
  </si>
  <si>
    <t>19380-1</t>
  </si>
  <si>
    <t>19380-2.1</t>
  </si>
  <si>
    <t>19380-5.1</t>
  </si>
  <si>
    <t>19380-11</t>
  </si>
  <si>
    <t>19380-17.1</t>
  </si>
  <si>
    <t>19380-17.2</t>
  </si>
  <si>
    <t>19380-19.4</t>
  </si>
  <si>
    <t>19380-24</t>
  </si>
  <si>
    <t>19402-4</t>
  </si>
  <si>
    <t>19402-9</t>
  </si>
  <si>
    <t>19402-17.1</t>
  </si>
  <si>
    <t>19402-19.1</t>
  </si>
  <si>
    <t>19402-19.2</t>
  </si>
  <si>
    <t>19402-19.4</t>
  </si>
  <si>
    <t>19402-21.1</t>
  </si>
  <si>
    <t>19410-17.1</t>
  </si>
  <si>
    <t>19410-17.2</t>
  </si>
  <si>
    <t>19410-18</t>
  </si>
  <si>
    <t>19410-19.3</t>
  </si>
  <si>
    <t>19410-19.4</t>
  </si>
  <si>
    <t>19410-21.2</t>
  </si>
  <si>
    <t>19429-1</t>
  </si>
  <si>
    <t>19429-5.1</t>
  </si>
  <si>
    <t>19429-9</t>
  </si>
  <si>
    <t>19429-17.1</t>
  </si>
  <si>
    <t>19429-18</t>
  </si>
  <si>
    <t>19429-19.3</t>
  </si>
  <si>
    <t>19429-19.4</t>
  </si>
  <si>
    <t>19429-21.2</t>
  </si>
  <si>
    <t>19445-1</t>
  </si>
  <si>
    <t>19445-2.1</t>
  </si>
  <si>
    <t>19445-5.1</t>
  </si>
  <si>
    <t>19445-5.2</t>
  </si>
  <si>
    <t>19445-9</t>
  </si>
  <si>
    <t>19445-11</t>
  </si>
  <si>
    <t>19445-17.1</t>
  </si>
  <si>
    <t>19445-17.2</t>
  </si>
  <si>
    <t>19445-18</t>
  </si>
  <si>
    <t>19445-19.3</t>
  </si>
  <si>
    <t>19445-19.4</t>
  </si>
  <si>
    <t>19445-21.2</t>
  </si>
  <si>
    <t>19445-23</t>
  </si>
  <si>
    <t>19445-24</t>
  </si>
  <si>
    <t>19470-19.1</t>
  </si>
  <si>
    <t>19470-19.2</t>
  </si>
  <si>
    <t>19470-21.1</t>
  </si>
  <si>
    <t>19488-1</t>
  </si>
  <si>
    <t>19488-2.1</t>
  </si>
  <si>
    <t>19488-5.1</t>
  </si>
  <si>
    <t>19488-5.2</t>
  </si>
  <si>
    <t>19488-9</t>
  </si>
  <si>
    <t>19488-17.1</t>
  </si>
  <si>
    <t>19488-18</t>
  </si>
  <si>
    <t>19488-19.3</t>
  </si>
  <si>
    <t>19488-19.4</t>
  </si>
  <si>
    <t>19488-21.2</t>
  </si>
  <si>
    <t>19488-23</t>
  </si>
  <si>
    <t>19496-9</t>
  </si>
  <si>
    <t>19496-19.1</t>
  </si>
  <si>
    <t>19496-19.2</t>
  </si>
  <si>
    <t>19496-19.3</t>
  </si>
  <si>
    <t>19496-19.4</t>
  </si>
  <si>
    <t>19496-21.1</t>
  </si>
  <si>
    <t>19496-21.2</t>
  </si>
  <si>
    <t>19496-24</t>
  </si>
  <si>
    <t>19518-9</t>
  </si>
  <si>
    <t>19518-17.2</t>
  </si>
  <si>
    <t>19544-19.1</t>
  </si>
  <si>
    <t>19544-19.2</t>
  </si>
  <si>
    <t>19544-21.1</t>
  </si>
  <si>
    <t>19615-4</t>
  </si>
  <si>
    <t>19615-5.1</t>
  </si>
  <si>
    <t>19615-5.2</t>
  </si>
  <si>
    <t>19615-9</t>
  </si>
  <si>
    <t>19615-17.1</t>
  </si>
  <si>
    <t>19615-19.4</t>
  </si>
  <si>
    <t>19615-21.1</t>
  </si>
  <si>
    <t>19615-21.2</t>
  </si>
  <si>
    <t>19631-19.4</t>
  </si>
  <si>
    <t>19640-5.1</t>
  </si>
  <si>
    <t>19640-5.2</t>
  </si>
  <si>
    <t>19640-17.1</t>
  </si>
  <si>
    <t>19640-19.3</t>
  </si>
  <si>
    <t>19640-19.4</t>
  </si>
  <si>
    <t>19640-21.2</t>
  </si>
  <si>
    <t>19682-1</t>
  </si>
  <si>
    <t>19682-4</t>
  </si>
  <si>
    <t>19682-5.1</t>
  </si>
  <si>
    <t>19682-5.2</t>
  </si>
  <si>
    <t>19682-9</t>
  </si>
  <si>
    <t>19682-17.1</t>
  </si>
  <si>
    <t>19682-17.2</t>
  </si>
  <si>
    <t>19682-18</t>
  </si>
  <si>
    <t>19682-19.1</t>
  </si>
  <si>
    <t>19682-19.2</t>
  </si>
  <si>
    <t>19682-19.3</t>
  </si>
  <si>
    <t>19682-19.4</t>
  </si>
  <si>
    <t>19682-21.1</t>
  </si>
  <si>
    <t>19682-21.2</t>
  </si>
  <si>
    <t>19682-23</t>
  </si>
  <si>
    <t>19682-24</t>
  </si>
  <si>
    <t>19690-1</t>
  </si>
  <si>
    <t>19690-2.1</t>
  </si>
  <si>
    <t>19690-5.1</t>
  </si>
  <si>
    <t>19690-5.2</t>
  </si>
  <si>
    <t>19690-9</t>
  </si>
  <si>
    <t>19690-17.1</t>
  </si>
  <si>
    <t>19690-17.2</t>
  </si>
  <si>
    <t>19690-19.3</t>
  </si>
  <si>
    <t>19690-19.4</t>
  </si>
  <si>
    <t>19690-21.2</t>
  </si>
  <si>
    <t>19704-1</t>
  </si>
  <si>
    <t>19704-2.1</t>
  </si>
  <si>
    <t>19704-5.1</t>
  </si>
  <si>
    <t>19704-5.2</t>
  </si>
  <si>
    <t>19704-9</t>
  </si>
  <si>
    <t>19704-17.1</t>
  </si>
  <si>
    <t>19704-17.2</t>
  </si>
  <si>
    <t>19704-18</t>
  </si>
  <si>
    <t>19704-19.3</t>
  </si>
  <si>
    <t>19704-19.4</t>
  </si>
  <si>
    <t>19704-21.2</t>
  </si>
  <si>
    <t>19704-23</t>
  </si>
  <si>
    <t>19704-24</t>
  </si>
  <si>
    <t>19712-1</t>
  </si>
  <si>
    <t>19712-2.1</t>
  </si>
  <si>
    <t>19712-9</t>
  </si>
  <si>
    <t>19712-17.1</t>
  </si>
  <si>
    <t>19712-19.3</t>
  </si>
  <si>
    <t>19712-19.4</t>
  </si>
  <si>
    <t>19712-21.2</t>
  </si>
  <si>
    <t>19720-1</t>
  </si>
  <si>
    <t>19720-2.1</t>
  </si>
  <si>
    <t>19720-5.1</t>
  </si>
  <si>
    <t>19720-5.2</t>
  </si>
  <si>
    <t>19720-9</t>
  </si>
  <si>
    <t>19720-17.1</t>
  </si>
  <si>
    <t>19720-17.2</t>
  </si>
  <si>
    <t>19720-19.3</t>
  </si>
  <si>
    <t>19720-19.4</t>
  </si>
  <si>
    <t>19720-21.2</t>
  </si>
  <si>
    <t>19720-24</t>
  </si>
  <si>
    <t>19801-2.1</t>
  </si>
  <si>
    <t>19801-5.1</t>
  </si>
  <si>
    <t>19801-5.2</t>
  </si>
  <si>
    <t>19801-9</t>
  </si>
  <si>
    <t>19801-17.1</t>
  </si>
  <si>
    <t>19801-17.2</t>
  </si>
  <si>
    <t>19801-19.3</t>
  </si>
  <si>
    <t>19801-19.4</t>
  </si>
  <si>
    <t>19801-21.2</t>
  </si>
  <si>
    <t>19801-24</t>
  </si>
  <si>
    <t>19828-17.2</t>
  </si>
  <si>
    <t>19828-19.3</t>
  </si>
  <si>
    <t>19828-19.4</t>
  </si>
  <si>
    <t>19828-21.2</t>
  </si>
  <si>
    <t>19860-5.1</t>
  </si>
  <si>
    <t>19860-5.2</t>
  </si>
  <si>
    <t>19860-19.4</t>
  </si>
  <si>
    <t>19860-21.2</t>
  </si>
  <si>
    <t>19879-1</t>
  </si>
  <si>
    <t>19879-2.1</t>
  </si>
  <si>
    <t>19879-5.1</t>
  </si>
  <si>
    <t>19879-5.2</t>
  </si>
  <si>
    <t>19879-9</t>
  </si>
  <si>
    <t>19879-17.1</t>
  </si>
  <si>
    <t>19879-17.2</t>
  </si>
  <si>
    <t>19879-18</t>
  </si>
  <si>
    <t>19879-19.3</t>
  </si>
  <si>
    <t>19879-19.4</t>
  </si>
  <si>
    <t>19879-21.2</t>
  </si>
  <si>
    <t>19879-23</t>
  </si>
  <si>
    <t>19879-24</t>
  </si>
  <si>
    <t>19887-4</t>
  </si>
  <si>
    <t>19887-9</t>
  </si>
  <si>
    <t>19887-17.1</t>
  </si>
  <si>
    <t>19887-19.1</t>
  </si>
  <si>
    <t>19887-19.2</t>
  </si>
  <si>
    <t>19887-21.1</t>
  </si>
  <si>
    <t>19917-9</t>
  </si>
  <si>
    <t>19917-11</t>
  </si>
  <si>
    <t>19917-17.1</t>
  </si>
  <si>
    <t>19917-17.2</t>
  </si>
  <si>
    <t>19941-17.1</t>
  </si>
  <si>
    <t>19976-1</t>
  </si>
  <si>
    <t>19976-2.1</t>
  </si>
  <si>
    <t>19976-4</t>
  </si>
  <si>
    <t>19976-9</t>
  </si>
  <si>
    <t>19976-17.1</t>
  </si>
  <si>
    <t>19976-19.1</t>
  </si>
  <si>
    <t>19976-19.2</t>
  </si>
  <si>
    <t>19976-21.1</t>
  </si>
  <si>
    <t>19992-1</t>
  </si>
  <si>
    <t>19992-2.1</t>
  </si>
  <si>
    <t>19992-5.1</t>
  </si>
  <si>
    <t>19992-5.2</t>
  </si>
  <si>
    <t>19992-17.1</t>
  </si>
  <si>
    <t>19992-19.3</t>
  </si>
  <si>
    <t>19992-19.4</t>
  </si>
  <si>
    <t>19992-21.2</t>
  </si>
  <si>
    <t>20044-19.3</t>
  </si>
  <si>
    <t>20044-19.4</t>
  </si>
  <si>
    <t>20044-21.2</t>
  </si>
  <si>
    <t>20052-9</t>
  </si>
  <si>
    <t>20052-17.1</t>
  </si>
  <si>
    <t>20052-17.2</t>
  </si>
  <si>
    <t>20052-18</t>
  </si>
  <si>
    <t>20052-19.3</t>
  </si>
  <si>
    <t>20052-19.4</t>
  </si>
  <si>
    <t>20052-21.2</t>
  </si>
  <si>
    <t>20087-19.4</t>
  </si>
  <si>
    <t>20087-21.2</t>
  </si>
  <si>
    <t>20087-24</t>
  </si>
  <si>
    <t>20095-1</t>
  </si>
  <si>
    <t>20095-2.1</t>
  </si>
  <si>
    <t>20095-5.1</t>
  </si>
  <si>
    <t>20095-5.2</t>
  </si>
  <si>
    <t>20095-9</t>
  </si>
  <si>
    <t>20095-17.1</t>
  </si>
  <si>
    <t>20095-17.2</t>
  </si>
  <si>
    <t>20095-19.3</t>
  </si>
  <si>
    <t>20095-19.4</t>
  </si>
  <si>
    <t>20095-21.2</t>
  </si>
  <si>
    <t>20109-5.1</t>
  </si>
  <si>
    <t>20109-5.2</t>
  </si>
  <si>
    <t>20109-9</t>
  </si>
  <si>
    <t>20109-17.1</t>
  </si>
  <si>
    <t>20109-17.2</t>
  </si>
  <si>
    <t>20109-19.3</t>
  </si>
  <si>
    <t>20109-19.4</t>
  </si>
  <si>
    <t>20109-21.2</t>
  </si>
  <si>
    <t>20117-19.1</t>
  </si>
  <si>
    <t>20117-19.2</t>
  </si>
  <si>
    <t>20117-21.1</t>
  </si>
  <si>
    <t>20141-1</t>
  </si>
  <si>
    <t>20141-2.1</t>
  </si>
  <si>
    <t>20141-5.1</t>
  </si>
  <si>
    <t>20141-5.2</t>
  </si>
  <si>
    <t>20141-9</t>
  </si>
  <si>
    <t>20141-17.1</t>
  </si>
  <si>
    <t>20141-17.2</t>
  </si>
  <si>
    <t>20141-18</t>
  </si>
  <si>
    <t>20141-19.3</t>
  </si>
  <si>
    <t>20141-19.4</t>
  </si>
  <si>
    <t>20141-21.2</t>
  </si>
  <si>
    <t>20222-1</t>
  </si>
  <si>
    <t>20222-2.1</t>
  </si>
  <si>
    <t>20222-5.1</t>
  </si>
  <si>
    <t>20222-5.2</t>
  </si>
  <si>
    <t>20222-9</t>
  </si>
  <si>
    <t>20222-17.1</t>
  </si>
  <si>
    <t>20222-18</t>
  </si>
  <si>
    <t>20222-19.3</t>
  </si>
  <si>
    <t>20222-19.4</t>
  </si>
  <si>
    <t>20222-21.2</t>
  </si>
  <si>
    <t>20222-23</t>
  </si>
  <si>
    <t>20230-1</t>
  </si>
  <si>
    <t>20230-2.1</t>
  </si>
  <si>
    <t>20230-4</t>
  </si>
  <si>
    <t>20230-5.1</t>
  </si>
  <si>
    <t>20230-5.2</t>
  </si>
  <si>
    <t>20230-9</t>
  </si>
  <si>
    <t>20230-17.1</t>
  </si>
  <si>
    <t>20230-18</t>
  </si>
  <si>
    <t>20230-19.1</t>
  </si>
  <si>
    <t>20230-19.2</t>
  </si>
  <si>
    <t>20230-19.3</t>
  </si>
  <si>
    <t>20230-19.4</t>
  </si>
  <si>
    <t>20230-21.1</t>
  </si>
  <si>
    <t>20230-21.2</t>
  </si>
  <si>
    <t>20230-23</t>
  </si>
  <si>
    <t>20281-4</t>
  </si>
  <si>
    <t>20281-5.1</t>
  </si>
  <si>
    <t>20281-5.2</t>
  </si>
  <si>
    <t>20281-9</t>
  </si>
  <si>
    <t>20281-17.1</t>
  </si>
  <si>
    <t>20281-17.2</t>
  </si>
  <si>
    <t>20281-18</t>
  </si>
  <si>
    <t>20281-19.1</t>
  </si>
  <si>
    <t>20281-19.2</t>
  </si>
  <si>
    <t>20281-19.3</t>
  </si>
  <si>
    <t>20281-19.4</t>
  </si>
  <si>
    <t>20281-21.1</t>
  </si>
  <si>
    <t>20281-21.2</t>
  </si>
  <si>
    <t>20281-23</t>
  </si>
  <si>
    <t>20281-24</t>
  </si>
  <si>
    <t>20303-4</t>
  </si>
  <si>
    <t>20303-5.1</t>
  </si>
  <si>
    <t>20303-5.2</t>
  </si>
  <si>
    <t>20303-17.1</t>
  </si>
  <si>
    <t>20303-17.2</t>
  </si>
  <si>
    <t>20303-18</t>
  </si>
  <si>
    <t>20303-19.1</t>
  </si>
  <si>
    <t>20303-19.2</t>
  </si>
  <si>
    <t>20303-19.3</t>
  </si>
  <si>
    <t>20303-19.4</t>
  </si>
  <si>
    <t>20303-21.1</t>
  </si>
  <si>
    <t>20303-21.2</t>
  </si>
  <si>
    <t>20303-23</t>
  </si>
  <si>
    <t>20320-1</t>
  </si>
  <si>
    <t>20320-2.1</t>
  </si>
  <si>
    <t>20320-4</t>
  </si>
  <si>
    <t>20320-17.1</t>
  </si>
  <si>
    <t>20338-1</t>
  </si>
  <si>
    <t>20338-2.1</t>
  </si>
  <si>
    <t>20338-4</t>
  </si>
  <si>
    <t>20338-9</t>
  </si>
  <si>
    <t>20338-17.1</t>
  </si>
  <si>
    <t>20346-4</t>
  </si>
  <si>
    <t>20346-5.1</t>
  </si>
  <si>
    <t>20346-5.2</t>
  </si>
  <si>
    <t>20346-9</t>
  </si>
  <si>
    <t>20346-17.1</t>
  </si>
  <si>
    <t>20346-17.2</t>
  </si>
  <si>
    <t>20346-18</t>
  </si>
  <si>
    <t>20346-19.1</t>
  </si>
  <si>
    <t>20346-19.2</t>
  </si>
  <si>
    <t>20346-19.4</t>
  </si>
  <si>
    <t>20346-21.1</t>
  </si>
  <si>
    <t>20346-21.2</t>
  </si>
  <si>
    <t>20346-23</t>
  </si>
  <si>
    <t>20346-24</t>
  </si>
  <si>
    <t>20362-1</t>
  </si>
  <si>
    <t>20362-2.1</t>
  </si>
  <si>
    <t>20362-5.1</t>
  </si>
  <si>
    <t>20362-5.2</t>
  </si>
  <si>
    <t>20362-9</t>
  </si>
  <si>
    <t>20362-17.1</t>
  </si>
  <si>
    <t>20362-17.2</t>
  </si>
  <si>
    <t>20362-19.3</t>
  </si>
  <si>
    <t>20362-19.4</t>
  </si>
  <si>
    <t>20362-21.2</t>
  </si>
  <si>
    <t>20370-17.2</t>
  </si>
  <si>
    <t>20397-4</t>
  </si>
  <si>
    <t>20397-5.1</t>
  </si>
  <si>
    <t>20397-5.2</t>
  </si>
  <si>
    <t>20397-17.1</t>
  </si>
  <si>
    <t>20397-17.2</t>
  </si>
  <si>
    <t>20397-18</t>
  </si>
  <si>
    <t>20397-19.1</t>
  </si>
  <si>
    <t>20397-19.2</t>
  </si>
  <si>
    <t>20397-19.4</t>
  </si>
  <si>
    <t>20397-21.1</t>
  </si>
  <si>
    <t>20397-21.2</t>
  </si>
  <si>
    <t>20397-23</t>
  </si>
  <si>
    <t>20397-24</t>
  </si>
  <si>
    <t>20427-1</t>
  </si>
  <si>
    <t>20427-2.1</t>
  </si>
  <si>
    <t>20427-5.1</t>
  </si>
  <si>
    <t>20427-5.2</t>
  </si>
  <si>
    <t>20427-9</t>
  </si>
  <si>
    <t>20427-11</t>
  </si>
  <si>
    <t>20427-17.1</t>
  </si>
  <si>
    <t>20427-17.2</t>
  </si>
  <si>
    <t>20427-18</t>
  </si>
  <si>
    <t>20427-19.3</t>
  </si>
  <si>
    <t>20427-19.4</t>
  </si>
  <si>
    <t>20427-21.2</t>
  </si>
  <si>
    <t>20427-23</t>
  </si>
  <si>
    <t>20427-24</t>
  </si>
  <si>
    <t>20443-1</t>
  </si>
  <si>
    <t>20443-2.1</t>
  </si>
  <si>
    <t>20443-5.1</t>
  </si>
  <si>
    <t>20443-5.2</t>
  </si>
  <si>
    <t>20443-9</t>
  </si>
  <si>
    <t>20443-11</t>
  </si>
  <si>
    <t>20443-17.1</t>
  </si>
  <si>
    <t>20443-17.2</t>
  </si>
  <si>
    <t>20443-18</t>
  </si>
  <si>
    <t>20443-19.3</t>
  </si>
  <si>
    <t>20443-19.4</t>
  </si>
  <si>
    <t>20443-21.2</t>
  </si>
  <si>
    <t>20443-23</t>
  </si>
  <si>
    <t>20443-24</t>
  </si>
  <si>
    <t>20478-1</t>
  </si>
  <si>
    <t>20478-2.1</t>
  </si>
  <si>
    <t>20478-5.1</t>
  </si>
  <si>
    <t>20478-5.2</t>
  </si>
  <si>
    <t>20478-9</t>
  </si>
  <si>
    <t>20478-17.1</t>
  </si>
  <si>
    <t>20478-18</t>
  </si>
  <si>
    <t>20478-19.3</t>
  </si>
  <si>
    <t>20478-19.4</t>
  </si>
  <si>
    <t>20478-21.2</t>
  </si>
  <si>
    <t>20478-23</t>
  </si>
  <si>
    <t>20478-24</t>
  </si>
  <si>
    <t>20494-1</t>
  </si>
  <si>
    <t>20494-2.1</t>
  </si>
  <si>
    <t>20494-5.1</t>
  </si>
  <si>
    <t>20494-5.2</t>
  </si>
  <si>
    <t>20494-9</t>
  </si>
  <si>
    <t>20494-17.1</t>
  </si>
  <si>
    <t>20494-17.2</t>
  </si>
  <si>
    <t>20494-18</t>
  </si>
  <si>
    <t>20494-19.3</t>
  </si>
  <si>
    <t>20494-19.4</t>
  </si>
  <si>
    <t>20494-21.2</t>
  </si>
  <si>
    <t>20494-23</t>
  </si>
  <si>
    <t>20508-1</t>
  </si>
  <si>
    <t>20508-2.1</t>
  </si>
  <si>
    <t>20508-5.1</t>
  </si>
  <si>
    <t>20508-5.2</t>
  </si>
  <si>
    <t>20508-9</t>
  </si>
  <si>
    <t>20508-17.1</t>
  </si>
  <si>
    <t>20508-18</t>
  </si>
  <si>
    <t>20508-19.3</t>
  </si>
  <si>
    <t>20508-19.4</t>
  </si>
  <si>
    <t>20508-21.2</t>
  </si>
  <si>
    <t>20508-23</t>
  </si>
  <si>
    <t>20516-24</t>
  </si>
  <si>
    <t>20699-2.4</t>
  </si>
  <si>
    <t>20699-5.1</t>
  </si>
  <si>
    <t>20699-5.2</t>
  </si>
  <si>
    <t>20699-9</t>
  </si>
  <si>
    <t>20699-11</t>
  </si>
  <si>
    <t>20699-17.1</t>
  </si>
  <si>
    <t>20699-17.2</t>
  </si>
  <si>
    <t>20699-18</t>
  </si>
  <si>
    <t>20699-19.3</t>
  </si>
  <si>
    <t>20699-19.4</t>
  </si>
  <si>
    <t>20699-21.2</t>
  </si>
  <si>
    <t>20702-5.1</t>
  </si>
  <si>
    <t>20702-5.2</t>
  </si>
  <si>
    <t>20702-9</t>
  </si>
  <si>
    <t>20702-17.1</t>
  </si>
  <si>
    <t>20702-17.2</t>
  </si>
  <si>
    <t>20702-19.3</t>
  </si>
  <si>
    <t>20702-19.4</t>
  </si>
  <si>
    <t>20702-21.2</t>
  </si>
  <si>
    <t>21075-1</t>
  </si>
  <si>
    <t>21075-2.1</t>
  </si>
  <si>
    <t>21075-4</t>
  </si>
  <si>
    <t>21075-17.1</t>
  </si>
  <si>
    <t>21105-1</t>
  </si>
  <si>
    <t>21105-2.1</t>
  </si>
  <si>
    <t>21105-5.1</t>
  </si>
  <si>
    <t>21105-5.2</t>
  </si>
  <si>
    <t>21105-9</t>
  </si>
  <si>
    <t>21105-17.1</t>
  </si>
  <si>
    <t>21105-17.2</t>
  </si>
  <si>
    <t>21105-18</t>
  </si>
  <si>
    <t>21105-19.3</t>
  </si>
  <si>
    <t>21105-19.4</t>
  </si>
  <si>
    <t>21105-21.2</t>
  </si>
  <si>
    <t>21105-24</t>
  </si>
  <si>
    <t>21113-1</t>
  </si>
  <si>
    <t>21113-2.1</t>
  </si>
  <si>
    <t>21113-5.1</t>
  </si>
  <si>
    <t>21113-5.2</t>
  </si>
  <si>
    <t>21113-9</t>
  </si>
  <si>
    <t>21113-17.1</t>
  </si>
  <si>
    <t>21113-17.2</t>
  </si>
  <si>
    <t>21113-18</t>
  </si>
  <si>
    <t>21113-19.3</t>
  </si>
  <si>
    <t>21113-19.4</t>
  </si>
  <si>
    <t>21113-21.2</t>
  </si>
  <si>
    <t>21113-23</t>
  </si>
  <si>
    <t>21113-24</t>
  </si>
  <si>
    <t>21172-5.1</t>
  </si>
  <si>
    <t>21172-5.2</t>
  </si>
  <si>
    <t>21172-9</t>
  </si>
  <si>
    <t>21172-17.1</t>
  </si>
  <si>
    <t>21172-17.2</t>
  </si>
  <si>
    <t>21172-19.3</t>
  </si>
  <si>
    <t>21172-19.4</t>
  </si>
  <si>
    <t>21172-21.2</t>
  </si>
  <si>
    <t>21180-1</t>
  </si>
  <si>
    <t>21180-2.1</t>
  </si>
  <si>
    <t>21180-9</t>
  </si>
  <si>
    <t>21180-17.1</t>
  </si>
  <si>
    <t>21180-17.2</t>
  </si>
  <si>
    <t>21180-18</t>
  </si>
  <si>
    <t>21180-19.1</t>
  </si>
  <si>
    <t>21180-19.2</t>
  </si>
  <si>
    <t>21180-19.3</t>
  </si>
  <si>
    <t>21180-19.4</t>
  </si>
  <si>
    <t>21180-21.1</t>
  </si>
  <si>
    <t>21180-21.2</t>
  </si>
  <si>
    <t>21180-23</t>
  </si>
  <si>
    <t>21180-24</t>
  </si>
  <si>
    <t>21253-1</t>
  </si>
  <si>
    <t>21253-2.1</t>
  </si>
  <si>
    <t>21253-4</t>
  </si>
  <si>
    <t>21253-9</t>
  </si>
  <si>
    <t>21253-17.1</t>
  </si>
  <si>
    <t>21253-19.1</t>
  </si>
  <si>
    <t>21253-19.2</t>
  </si>
  <si>
    <t>21253-21.1</t>
  </si>
  <si>
    <t>21261-4</t>
  </si>
  <si>
    <t>21261-9</t>
  </si>
  <si>
    <t>21261-17.1</t>
  </si>
  <si>
    <t>21261-18</t>
  </si>
  <si>
    <t>21261-19.1</t>
  </si>
  <si>
    <t>21261-19.2</t>
  </si>
  <si>
    <t>21261-19.4</t>
  </si>
  <si>
    <t>21261-21.1</t>
  </si>
  <si>
    <t>21261-24</t>
  </si>
  <si>
    <t>21326-1</t>
  </si>
  <si>
    <t>21326-2.1</t>
  </si>
  <si>
    <t>21326-9</t>
  </si>
  <si>
    <t>21326-17.1</t>
  </si>
  <si>
    <t>21326-19.3</t>
  </si>
  <si>
    <t>21326-19.4</t>
  </si>
  <si>
    <t>21326-21.2</t>
  </si>
  <si>
    <t>21407-1</t>
  </si>
  <si>
    <t>21407-2.1</t>
  </si>
  <si>
    <t>21407-5.1</t>
  </si>
  <si>
    <t>21407-5.2</t>
  </si>
  <si>
    <t>21407-17.1</t>
  </si>
  <si>
    <t>21407-17.2</t>
  </si>
  <si>
    <t>21407-18</t>
  </si>
  <si>
    <t>21407-19.3</t>
  </si>
  <si>
    <t>21407-19.4</t>
  </si>
  <si>
    <t>21407-21.2</t>
  </si>
  <si>
    <t>21415-1</t>
  </si>
  <si>
    <t>21415-2.1</t>
  </si>
  <si>
    <t>21415-5.1</t>
  </si>
  <si>
    <t>21415-5.2</t>
  </si>
  <si>
    <t>21415-9</t>
  </si>
  <si>
    <t>21415-17.1</t>
  </si>
  <si>
    <t>21415-17.2</t>
  </si>
  <si>
    <t>21415-18</t>
  </si>
  <si>
    <t>21415-19.3</t>
  </si>
  <si>
    <t>21415-19.4</t>
  </si>
  <si>
    <t>21415-21.2</t>
  </si>
  <si>
    <t>21415-23</t>
  </si>
  <si>
    <t>21415-24</t>
  </si>
  <si>
    <t>21423-1</t>
  </si>
  <si>
    <t>21423-2.1</t>
  </si>
  <si>
    <t>21423-5.1</t>
  </si>
  <si>
    <t>21423-5.2</t>
  </si>
  <si>
    <t>21423-17.1</t>
  </si>
  <si>
    <t>21423-17.2</t>
  </si>
  <si>
    <t>21423-18</t>
  </si>
  <si>
    <t>21423-19.3</t>
  </si>
  <si>
    <t>21423-19.4</t>
  </si>
  <si>
    <t>21423-21.2</t>
  </si>
  <si>
    <t>21423-24</t>
  </si>
  <si>
    <t>21458-1</t>
  </si>
  <si>
    <t>21458-2.1</t>
  </si>
  <si>
    <t>21458-5.1</t>
  </si>
  <si>
    <t>21458-17.1</t>
  </si>
  <si>
    <t>21458-19.4</t>
  </si>
  <si>
    <t>21458-21.2</t>
  </si>
  <si>
    <t>21458-23</t>
  </si>
  <si>
    <t>21458-24</t>
  </si>
  <si>
    <t>21482-1</t>
  </si>
  <si>
    <t>21482-2.1</t>
  </si>
  <si>
    <t>21482-9</t>
  </si>
  <si>
    <t>21652-1</t>
  </si>
  <si>
    <t>21652-2.1</t>
  </si>
  <si>
    <t>21652-4</t>
  </si>
  <si>
    <t>21652-5.1</t>
  </si>
  <si>
    <t>21652-5.2</t>
  </si>
  <si>
    <t>21652-9</t>
  </si>
  <si>
    <t>21652-17.1</t>
  </si>
  <si>
    <t>21652-18</t>
  </si>
  <si>
    <t>21652-19.3</t>
  </si>
  <si>
    <t>21652-19.4</t>
  </si>
  <si>
    <t>21652-21.2</t>
  </si>
  <si>
    <t>21660-1</t>
  </si>
  <si>
    <t>21660-2.1</t>
  </si>
  <si>
    <t>21660-4</t>
  </si>
  <si>
    <t>21660-9</t>
  </si>
  <si>
    <t>21660-19.3</t>
  </si>
  <si>
    <t>21660-19.4</t>
  </si>
  <si>
    <t>21660-21.2</t>
  </si>
  <si>
    <t>21687-1</t>
  </si>
  <si>
    <t>21687-5.1</t>
  </si>
  <si>
    <t>21687-5.2</t>
  </si>
  <si>
    <t>21687-17.1</t>
  </si>
  <si>
    <t>21687-19.3</t>
  </si>
  <si>
    <t>21687-19.4</t>
  </si>
  <si>
    <t>21687-21.2</t>
  </si>
  <si>
    <t>21695-1</t>
  </si>
  <si>
    <t>21695-2.1</t>
  </si>
  <si>
    <t>21695-4</t>
  </si>
  <si>
    <t>21695-9</t>
  </si>
  <si>
    <t>21695-19.1</t>
  </si>
  <si>
    <t>21709-1</t>
  </si>
  <si>
    <t>21709-2.1</t>
  </si>
  <si>
    <t>21709-5.1</t>
  </si>
  <si>
    <t>21709-5.2</t>
  </si>
  <si>
    <t>21709-9</t>
  </si>
  <si>
    <t>21709-17.1</t>
  </si>
  <si>
    <t>21709-18</t>
  </si>
  <si>
    <t>21709-19.3</t>
  </si>
  <si>
    <t>21709-19.4</t>
  </si>
  <si>
    <t>21709-21.2</t>
  </si>
  <si>
    <t>21784-1</t>
  </si>
  <si>
    <t>21784-2.1</t>
  </si>
  <si>
    <t>21784-5.1</t>
  </si>
  <si>
    <t>21784-5.2</t>
  </si>
  <si>
    <t>21784-9</t>
  </si>
  <si>
    <t>21784-17.1</t>
  </si>
  <si>
    <t>21784-17.2</t>
  </si>
  <si>
    <t>21784-18</t>
  </si>
  <si>
    <t>21784-19.3</t>
  </si>
  <si>
    <t>21784-19.4</t>
  </si>
  <si>
    <t>21784-21.2</t>
  </si>
  <si>
    <t>21806-5.1</t>
  </si>
  <si>
    <t>21806-5.2</t>
  </si>
  <si>
    <t>21806-17.1</t>
  </si>
  <si>
    <t>21806-17.2</t>
  </si>
  <si>
    <t>21849-5.1</t>
  </si>
  <si>
    <t>21849-5.2</t>
  </si>
  <si>
    <t>21849-17.1</t>
  </si>
  <si>
    <t>21849-17.2</t>
  </si>
  <si>
    <t>21849-18</t>
  </si>
  <si>
    <t>21849-19.3</t>
  </si>
  <si>
    <t>21849-19.4</t>
  </si>
  <si>
    <t>21849-21.2</t>
  </si>
  <si>
    <t>21857-5.1</t>
  </si>
  <si>
    <t>21857-5.2</t>
  </si>
  <si>
    <t>21857-9</t>
  </si>
  <si>
    <t>21857-19.3</t>
  </si>
  <si>
    <t>21857-19.4</t>
  </si>
  <si>
    <t>21865-5.1</t>
  </si>
  <si>
    <t>21865-5.2</t>
  </si>
  <si>
    <t>21865-17.1</t>
  </si>
  <si>
    <t>21865-18</t>
  </si>
  <si>
    <t>21865-19.3</t>
  </si>
  <si>
    <t>21865-19.4</t>
  </si>
  <si>
    <t>21865-21.2</t>
  </si>
  <si>
    <t>21873-1</t>
  </si>
  <si>
    <t>21873-2.1</t>
  </si>
  <si>
    <t>21873-5.1</t>
  </si>
  <si>
    <t>21873-5.2</t>
  </si>
  <si>
    <t>21873-9</t>
  </si>
  <si>
    <t>21873-17.1</t>
  </si>
  <si>
    <t>21873-17.2</t>
  </si>
  <si>
    <t>21873-18</t>
  </si>
  <si>
    <t>21873-19.3</t>
  </si>
  <si>
    <t>21873-19.4</t>
  </si>
  <si>
    <t>21873-21.2</t>
  </si>
  <si>
    <t>21873-23</t>
  </si>
  <si>
    <t>21881-5.1</t>
  </si>
  <si>
    <t>21881-5.2</t>
  </si>
  <si>
    <t>21881-17.1</t>
  </si>
  <si>
    <t>21881-17.2</t>
  </si>
  <si>
    <t>21881-19.3</t>
  </si>
  <si>
    <t>21881-19.4</t>
  </si>
  <si>
    <t>21881-21.2</t>
  </si>
  <si>
    <t>21903-9</t>
  </si>
  <si>
    <t>22012-21.2</t>
  </si>
  <si>
    <t>22012-24</t>
  </si>
  <si>
    <t>22055-19.1</t>
  </si>
  <si>
    <t>22055-19.2</t>
  </si>
  <si>
    <t>22055-21.1</t>
  </si>
  <si>
    <t>22063-17.1</t>
  </si>
  <si>
    <t>22063-19.1</t>
  </si>
  <si>
    <t>22063-19.2</t>
  </si>
  <si>
    <t>22063-19.3</t>
  </si>
  <si>
    <t>22063-19.4</t>
  </si>
  <si>
    <t>22063-21.1</t>
  </si>
  <si>
    <t>22063-21.2</t>
  </si>
  <si>
    <t>22136-1</t>
  </si>
  <si>
    <t>22136-2.1</t>
  </si>
  <si>
    <t>22136-5.1</t>
  </si>
  <si>
    <t>22136-5.2</t>
  </si>
  <si>
    <t>22136-9</t>
  </si>
  <si>
    <t>22136-17.1</t>
  </si>
  <si>
    <t>22136-17.2</t>
  </si>
  <si>
    <t>22136-18</t>
  </si>
  <si>
    <t>22136-19.3</t>
  </si>
  <si>
    <t>22136-19.4</t>
  </si>
  <si>
    <t>22136-21.2</t>
  </si>
  <si>
    <t>22136-23</t>
  </si>
  <si>
    <t>22136-24</t>
  </si>
  <si>
    <t>22209-17.2</t>
  </si>
  <si>
    <t>22241-17.2</t>
  </si>
  <si>
    <t>22241-18</t>
  </si>
  <si>
    <t>22276-1</t>
  </si>
  <si>
    <t>22276-2.1</t>
  </si>
  <si>
    <t>22276-5.1</t>
  </si>
  <si>
    <t>22276-5.2</t>
  </si>
  <si>
    <t>22276-9</t>
  </si>
  <si>
    <t>22276-11</t>
  </si>
  <si>
    <t>22276-17.1</t>
  </si>
  <si>
    <t>22276-17.2</t>
  </si>
  <si>
    <t>22276-19.3</t>
  </si>
  <si>
    <t>22276-19.4</t>
  </si>
  <si>
    <t>22276-21.2</t>
  </si>
  <si>
    <t>22276-23</t>
  </si>
  <si>
    <t>22276-24</t>
  </si>
  <si>
    <t>22292-1</t>
  </si>
  <si>
    <t>22292-2.1</t>
  </si>
  <si>
    <t>22292-5.1</t>
  </si>
  <si>
    <t>22292-5.2</t>
  </si>
  <si>
    <t>22292-9</t>
  </si>
  <si>
    <t>22292-17.1</t>
  </si>
  <si>
    <t>22292-17.2</t>
  </si>
  <si>
    <t>22292-18</t>
  </si>
  <si>
    <t>22292-19.3</t>
  </si>
  <si>
    <t>22292-19.4</t>
  </si>
  <si>
    <t>22292-21.2</t>
  </si>
  <si>
    <t>22292-23</t>
  </si>
  <si>
    <t>22292-24</t>
  </si>
  <si>
    <t>22306-1</t>
  </si>
  <si>
    <t>22306-2.1</t>
  </si>
  <si>
    <t>22306-5.1</t>
  </si>
  <si>
    <t>22306-5.2</t>
  </si>
  <si>
    <t>22306-9</t>
  </si>
  <si>
    <t>22306-17.1</t>
  </si>
  <si>
    <t>22306-17.2</t>
  </si>
  <si>
    <t>22306-18</t>
  </si>
  <si>
    <t>22306-19.3</t>
  </si>
  <si>
    <t>22306-19.4</t>
  </si>
  <si>
    <t>22306-21.2</t>
  </si>
  <si>
    <t>22306-23</t>
  </si>
  <si>
    <t>22314-1</t>
  </si>
  <si>
    <t>22314-2.1</t>
  </si>
  <si>
    <t>22314-9</t>
  </si>
  <si>
    <t>22314-17.1</t>
  </si>
  <si>
    <t>22314-17.2</t>
  </si>
  <si>
    <t>22322-1</t>
  </si>
  <si>
    <t>22322-2.1</t>
  </si>
  <si>
    <t>22322-2.4</t>
  </si>
  <si>
    <t>22322-5.1</t>
  </si>
  <si>
    <t>22322-5.2</t>
  </si>
  <si>
    <t>22322-9</t>
  </si>
  <si>
    <t>22322-17.1</t>
  </si>
  <si>
    <t>22322-17.2</t>
  </si>
  <si>
    <t>22322-18</t>
  </si>
  <si>
    <t>22322-19.3</t>
  </si>
  <si>
    <t>22322-19.4</t>
  </si>
  <si>
    <t>22322-21.2</t>
  </si>
  <si>
    <t>22357-4</t>
  </si>
  <si>
    <t>22357-5.1</t>
  </si>
  <si>
    <t>22357-5.2</t>
  </si>
  <si>
    <t>22357-17.1</t>
  </si>
  <si>
    <t>22357-17.2</t>
  </si>
  <si>
    <t>22357-18</t>
  </si>
  <si>
    <t>22357-19.1</t>
  </si>
  <si>
    <t>22357-19.2</t>
  </si>
  <si>
    <t>22357-19.3</t>
  </si>
  <si>
    <t>22357-19.4</t>
  </si>
  <si>
    <t>22357-21.1</t>
  </si>
  <si>
    <t>22357-21.2</t>
  </si>
  <si>
    <t>22357-23</t>
  </si>
  <si>
    <t>22357-24</t>
  </si>
  <si>
    <t>22390-1</t>
  </si>
  <si>
    <t>22390-2.1</t>
  </si>
  <si>
    <t>22390-4</t>
  </si>
  <si>
    <t>22390-17.1</t>
  </si>
  <si>
    <t>22551-1</t>
  </si>
  <si>
    <t>22551-2.1</t>
  </si>
  <si>
    <t>22551-5.1</t>
  </si>
  <si>
    <t>22551-5.2</t>
  </si>
  <si>
    <t>22551-9</t>
  </si>
  <si>
    <t>22551-17.1</t>
  </si>
  <si>
    <t>22551-17.2</t>
  </si>
  <si>
    <t>22551-18</t>
  </si>
  <si>
    <t>22551-19.3</t>
  </si>
  <si>
    <t>22551-19.4</t>
  </si>
  <si>
    <t>22551-21.2</t>
  </si>
  <si>
    <t>22578-1</t>
  </si>
  <si>
    <t>22578-2.1</t>
  </si>
  <si>
    <t>22578-4</t>
  </si>
  <si>
    <t>22578-9</t>
  </si>
  <si>
    <t>22578-17.1</t>
  </si>
  <si>
    <t>22578-19.1</t>
  </si>
  <si>
    <t>22578-19.2</t>
  </si>
  <si>
    <t>22578-21.1</t>
  </si>
  <si>
    <t>22608-1</t>
  </si>
  <si>
    <t>22608-9</t>
  </si>
  <si>
    <t>22608-17.1</t>
  </si>
  <si>
    <t>22608-17.2</t>
  </si>
  <si>
    <t>22608-19.3</t>
  </si>
  <si>
    <t>22608-19.4</t>
  </si>
  <si>
    <t>22608-21.1</t>
  </si>
  <si>
    <t>22608-21.2</t>
  </si>
  <si>
    <t>22667-1</t>
  </si>
  <si>
    <t>22667-2.1</t>
  </si>
  <si>
    <t>22667-5.1</t>
  </si>
  <si>
    <t>22667-5.2</t>
  </si>
  <si>
    <t>22667-9</t>
  </si>
  <si>
    <t>22667-11</t>
  </si>
  <si>
    <t>22667-17.1</t>
  </si>
  <si>
    <t>22667-17.2</t>
  </si>
  <si>
    <t>22667-18</t>
  </si>
  <si>
    <t>22667-19.3</t>
  </si>
  <si>
    <t>22667-19.4</t>
  </si>
  <si>
    <t>22667-21.2</t>
  </si>
  <si>
    <t>22667-23</t>
  </si>
  <si>
    <t>22667-24</t>
  </si>
  <si>
    <t>22683-4</t>
  </si>
  <si>
    <t>22683-9</t>
  </si>
  <si>
    <t>22683-19.1</t>
  </si>
  <si>
    <t>22683-19.2</t>
  </si>
  <si>
    <t>22683-21.1</t>
  </si>
  <si>
    <t>22713-24</t>
  </si>
  <si>
    <t>22730-5.2</t>
  </si>
  <si>
    <t>22730-11</t>
  </si>
  <si>
    <t>22730-17.1</t>
  </si>
  <si>
    <t>22730-17.2</t>
  </si>
  <si>
    <t>22730-19.3</t>
  </si>
  <si>
    <t>22730-19.4</t>
  </si>
  <si>
    <t>22730-21.2</t>
  </si>
  <si>
    <t>22748-1</t>
  </si>
  <si>
    <t>22748-2.1</t>
  </si>
  <si>
    <t>22748-5.1</t>
  </si>
  <si>
    <t>22748-5.2</t>
  </si>
  <si>
    <t>22748-9</t>
  </si>
  <si>
    <t>22748-17.1</t>
  </si>
  <si>
    <t>22748-17.2</t>
  </si>
  <si>
    <t>22748-19.4</t>
  </si>
  <si>
    <t>22756-19.1</t>
  </si>
  <si>
    <t>22756-19.2</t>
  </si>
  <si>
    <t>22756-21.1</t>
  </si>
  <si>
    <t>22772-19.1</t>
  </si>
  <si>
    <t>22772-19.2</t>
  </si>
  <si>
    <t>22772-19.3</t>
  </si>
  <si>
    <t>22772-19.4</t>
  </si>
  <si>
    <t>22772-21.1</t>
  </si>
  <si>
    <t>22772-21.2</t>
  </si>
  <si>
    <t>22837-1</t>
  </si>
  <si>
    <t>22837-9</t>
  </si>
  <si>
    <t>22906-19.1</t>
  </si>
  <si>
    <t>22906-19.2</t>
  </si>
  <si>
    <t>22906-21.1</t>
  </si>
  <si>
    <t>22926-19.1</t>
  </si>
  <si>
    <t>22926-19.2</t>
  </si>
  <si>
    <t>22926-21.1</t>
  </si>
  <si>
    <t>22950-24</t>
  </si>
  <si>
    <t>23035-1</t>
  </si>
  <si>
    <t>23035-2.1</t>
  </si>
  <si>
    <t>23035-4</t>
  </si>
  <si>
    <t>23035-5.1</t>
  </si>
  <si>
    <t>23035-9</t>
  </si>
  <si>
    <t>23035-17.1</t>
  </si>
  <si>
    <t>23035-17.2</t>
  </si>
  <si>
    <t>23035-18</t>
  </si>
  <si>
    <t>23035-19.3</t>
  </si>
  <si>
    <t>23035-19.4</t>
  </si>
  <si>
    <t>23035-21.2</t>
  </si>
  <si>
    <t>23035-24</t>
  </si>
  <si>
    <t>23043-1</t>
  </si>
  <si>
    <t>23043-4</t>
  </si>
  <si>
    <t>23043-5.1</t>
  </si>
  <si>
    <t>23043-9</t>
  </si>
  <si>
    <t>23043-17.1</t>
  </si>
  <si>
    <t>23043-17.2</t>
  </si>
  <si>
    <t>23043-18</t>
  </si>
  <si>
    <t>23043-19.3</t>
  </si>
  <si>
    <t>23043-19.4</t>
  </si>
  <si>
    <t>23043-21.2</t>
  </si>
  <si>
    <t>23043-23</t>
  </si>
  <si>
    <t>23043-24</t>
  </si>
  <si>
    <t>23248-1</t>
  </si>
  <si>
    <t>23248-2.1</t>
  </si>
  <si>
    <t>23248-4</t>
  </si>
  <si>
    <t>23248-9</t>
  </si>
  <si>
    <t>23248-17.1</t>
  </si>
  <si>
    <t>23280-1</t>
  </si>
  <si>
    <t>23280-2.1</t>
  </si>
  <si>
    <t>23280-5.1</t>
  </si>
  <si>
    <t>23280-5.2</t>
  </si>
  <si>
    <t>23280-9</t>
  </si>
  <si>
    <t>23280-11</t>
  </si>
  <si>
    <t>23280-17.1</t>
  </si>
  <si>
    <t>23280-17.2</t>
  </si>
  <si>
    <t>23280-18</t>
  </si>
  <si>
    <t>23280-19.3</t>
  </si>
  <si>
    <t>23280-19.4</t>
  </si>
  <si>
    <t>23280-21.2</t>
  </si>
  <si>
    <t>23353-1</t>
  </si>
  <si>
    <t>23353-2.1</t>
  </si>
  <si>
    <t>23353-4</t>
  </si>
  <si>
    <t>23353-9</t>
  </si>
  <si>
    <t>23353-17.1</t>
  </si>
  <si>
    <t>23396-1</t>
  </si>
  <si>
    <t>23396-2.1</t>
  </si>
  <si>
    <t>23396-5.1</t>
  </si>
  <si>
    <t>23396-5.2</t>
  </si>
  <si>
    <t>23396-9</t>
  </si>
  <si>
    <t>23396-17.1</t>
  </si>
  <si>
    <t>23396-18</t>
  </si>
  <si>
    <t>23396-19.3</t>
  </si>
  <si>
    <t>23396-19.4</t>
  </si>
  <si>
    <t>23396-21.2</t>
  </si>
  <si>
    <t>23418-9</t>
  </si>
  <si>
    <t>23418-17.1</t>
  </si>
  <si>
    <t>23418-17.2</t>
  </si>
  <si>
    <t>23418-18</t>
  </si>
  <si>
    <t>23418-19.3</t>
  </si>
  <si>
    <t>23418-19.4</t>
  </si>
  <si>
    <t>23418-21.2</t>
  </si>
  <si>
    <t>23418-24</t>
  </si>
  <si>
    <t>23426-17.1</t>
  </si>
  <si>
    <t>23426-18</t>
  </si>
  <si>
    <t>23426-19.3</t>
  </si>
  <si>
    <t>23426-19.4</t>
  </si>
  <si>
    <t>23426-21.2</t>
  </si>
  <si>
    <t>23426-24</t>
  </si>
  <si>
    <t>23434-1</t>
  </si>
  <si>
    <t>23434-2.1</t>
  </si>
  <si>
    <t>23434-9</t>
  </si>
  <si>
    <t>23434-17.1</t>
  </si>
  <si>
    <t>23434-17.2</t>
  </si>
  <si>
    <t>23434-18</t>
  </si>
  <si>
    <t>23434-19.3</t>
  </si>
  <si>
    <t>23434-19.4</t>
  </si>
  <si>
    <t>23434-21.2</t>
  </si>
  <si>
    <t>23450-4</t>
  </si>
  <si>
    <t>23450-5.1</t>
  </si>
  <si>
    <t>23450-5.2</t>
  </si>
  <si>
    <t>23450-17.1</t>
  </si>
  <si>
    <t>23450-17.2</t>
  </si>
  <si>
    <t>23450-19.3</t>
  </si>
  <si>
    <t>23450-19.4</t>
  </si>
  <si>
    <t>23450-21.2</t>
  </si>
  <si>
    <t>23469-4</t>
  </si>
  <si>
    <t>23469-9</t>
  </si>
  <si>
    <t>23469-17.1</t>
  </si>
  <si>
    <t>23582-1</t>
  </si>
  <si>
    <t>23582-2.1</t>
  </si>
  <si>
    <t>23582-5.1</t>
  </si>
  <si>
    <t>23582-5.2</t>
  </si>
  <si>
    <t>23582-9</t>
  </si>
  <si>
    <t>23582-17.1</t>
  </si>
  <si>
    <t>23582-17.2</t>
  </si>
  <si>
    <t>23582-19.3</t>
  </si>
  <si>
    <t>23582-19.4</t>
  </si>
  <si>
    <t>23582-21.2</t>
  </si>
  <si>
    <t>23647-9</t>
  </si>
  <si>
    <t>23647-17.1</t>
  </si>
  <si>
    <t>23647-17.2</t>
  </si>
  <si>
    <t>23647-19.1</t>
  </si>
  <si>
    <t>23647-19.2</t>
  </si>
  <si>
    <t>23647-21.1</t>
  </si>
  <si>
    <t>23647-24</t>
  </si>
  <si>
    <t>23663-1</t>
  </si>
  <si>
    <t>23663-2.1</t>
  </si>
  <si>
    <t>23663-9</t>
  </si>
  <si>
    <t>23663-17.1</t>
  </si>
  <si>
    <t>23663-17.2</t>
  </si>
  <si>
    <t>23663-18</t>
  </si>
  <si>
    <t>23663-19.3</t>
  </si>
  <si>
    <t>23663-19.4</t>
  </si>
  <si>
    <t>23663-21.2</t>
  </si>
  <si>
    <t>23663-24</t>
  </si>
  <si>
    <t>23728-5.1</t>
  </si>
  <si>
    <t>23728-19.1</t>
  </si>
  <si>
    <t>23728-19.2</t>
  </si>
  <si>
    <t>23728-21.1</t>
  </si>
  <si>
    <t>23752-5.1</t>
  </si>
  <si>
    <t>23752-9</t>
  </si>
  <si>
    <t>23760-4</t>
  </si>
  <si>
    <t>23760-5.1</t>
  </si>
  <si>
    <t>23760-5.2</t>
  </si>
  <si>
    <t>23760-9</t>
  </si>
  <si>
    <t>23760-17.1</t>
  </si>
  <si>
    <t>23779-1</t>
  </si>
  <si>
    <t>23779-2.1</t>
  </si>
  <si>
    <t>23779-5.1</t>
  </si>
  <si>
    <t>23779-5.2</t>
  </si>
  <si>
    <t>23779-17.1</t>
  </si>
  <si>
    <t>23779-18</t>
  </si>
  <si>
    <t>23779-19.3</t>
  </si>
  <si>
    <t>23779-19.4</t>
  </si>
  <si>
    <t>23779-21.2</t>
  </si>
  <si>
    <t>23787-1</t>
  </si>
  <si>
    <t>23787-2.1</t>
  </si>
  <si>
    <t>23787-4</t>
  </si>
  <si>
    <t>23787-5.1</t>
  </si>
  <si>
    <t>23787-5.2</t>
  </si>
  <si>
    <t>23787-9</t>
  </si>
  <si>
    <t>23787-17.1</t>
  </si>
  <si>
    <t>23787-17.2</t>
  </si>
  <si>
    <t>23787-18</t>
  </si>
  <si>
    <t>23787-19.1</t>
  </si>
  <si>
    <t>23787-19.2</t>
  </si>
  <si>
    <t>23787-19.3</t>
  </si>
  <si>
    <t>23787-19.4</t>
  </si>
  <si>
    <t>23787-21.1</t>
  </si>
  <si>
    <t>23787-21.2</t>
  </si>
  <si>
    <t>23787-23</t>
  </si>
  <si>
    <t>23787-24</t>
  </si>
  <si>
    <t>23809-1</t>
  </si>
  <si>
    <t>23809-2.1</t>
  </si>
  <si>
    <t>23809-5.1</t>
  </si>
  <si>
    <t>23809-5.2</t>
  </si>
  <si>
    <t>23809-9</t>
  </si>
  <si>
    <t>23809-11</t>
  </si>
  <si>
    <t>23809-17.1</t>
  </si>
  <si>
    <t>23809-17.2</t>
  </si>
  <si>
    <t>23809-18</t>
  </si>
  <si>
    <t>23809-19.3</t>
  </si>
  <si>
    <t>23809-19.4</t>
  </si>
  <si>
    <t>23809-21.2</t>
  </si>
  <si>
    <t>23817-1</t>
  </si>
  <si>
    <t>23817-2.1</t>
  </si>
  <si>
    <t>23817-5.1</t>
  </si>
  <si>
    <t>23817-5.2</t>
  </si>
  <si>
    <t>23817-9</t>
  </si>
  <si>
    <t>23817-17.2</t>
  </si>
  <si>
    <t>23817-18</t>
  </si>
  <si>
    <t>23817-19.3</t>
  </si>
  <si>
    <t>23817-19.4</t>
  </si>
  <si>
    <t>23817-21.2</t>
  </si>
  <si>
    <t>23817-23</t>
  </si>
  <si>
    <t>23841-2.1</t>
  </si>
  <si>
    <t>23841-5.1</t>
  </si>
  <si>
    <t>23841-5.2</t>
  </si>
  <si>
    <t>23841-9</t>
  </si>
  <si>
    <t>23841-17.1</t>
  </si>
  <si>
    <t>23841-17.2</t>
  </si>
  <si>
    <t>23841-18</t>
  </si>
  <si>
    <t>23841-19.3</t>
  </si>
  <si>
    <t>23841-19.4</t>
  </si>
  <si>
    <t>23841-21.2</t>
  </si>
  <si>
    <t>24047-24</t>
  </si>
  <si>
    <t>24066-1</t>
  </si>
  <si>
    <t>24066-2.1</t>
  </si>
  <si>
    <t>24066-5.1</t>
  </si>
  <si>
    <t>24066-5.2</t>
  </si>
  <si>
    <t>24066-9</t>
  </si>
  <si>
    <t>24066-17.1</t>
  </si>
  <si>
    <t>24066-17.2</t>
  </si>
  <si>
    <t>24066-18</t>
  </si>
  <si>
    <t>24066-19.3</t>
  </si>
  <si>
    <t>24066-19.4</t>
  </si>
  <si>
    <t>24066-21.2</t>
  </si>
  <si>
    <t>24074-1</t>
  </si>
  <si>
    <t>24074-2.1</t>
  </si>
  <si>
    <t>24074-5.1</t>
  </si>
  <si>
    <t>24074-5.2</t>
  </si>
  <si>
    <t>24074-9</t>
  </si>
  <si>
    <t>24074-17.1</t>
  </si>
  <si>
    <t>24074-17.2</t>
  </si>
  <si>
    <t>24074-18</t>
  </si>
  <si>
    <t>24074-19.3</t>
  </si>
  <si>
    <t>24074-19.4</t>
  </si>
  <si>
    <t>24074-21.2</t>
  </si>
  <si>
    <t>24074-23</t>
  </si>
  <si>
    <t>24074-24</t>
  </si>
  <si>
    <t>24082-1</t>
  </si>
  <si>
    <t>24082-2.1</t>
  </si>
  <si>
    <t>24082-5.1</t>
  </si>
  <si>
    <t>24082-5.2</t>
  </si>
  <si>
    <t>24082-9</t>
  </si>
  <si>
    <t>24082-17.1</t>
  </si>
  <si>
    <t>24082-17.2</t>
  </si>
  <si>
    <t>24082-18</t>
  </si>
  <si>
    <t>24082-19.3</t>
  </si>
  <si>
    <t>24082-19.4</t>
  </si>
  <si>
    <t>24082-21.2</t>
  </si>
  <si>
    <t>24104-24</t>
  </si>
  <si>
    <t>24112-1</t>
  </si>
  <si>
    <t>24112-2.1</t>
  </si>
  <si>
    <t>24112-5.1</t>
  </si>
  <si>
    <t>24112-5.2</t>
  </si>
  <si>
    <t>24112-9</t>
  </si>
  <si>
    <t>24112-17.1</t>
  </si>
  <si>
    <t>24112-17.2</t>
  </si>
  <si>
    <t>24112-18</t>
  </si>
  <si>
    <t>24112-19.3</t>
  </si>
  <si>
    <t>24112-19.4</t>
  </si>
  <si>
    <t>24112-21.2</t>
  </si>
  <si>
    <t>24112-24</t>
  </si>
  <si>
    <t>24120-5.1</t>
  </si>
  <si>
    <t>24120-5.2</t>
  </si>
  <si>
    <t>24120-17.1</t>
  </si>
  <si>
    <t>24120-19.3</t>
  </si>
  <si>
    <t>24120-19.4</t>
  </si>
  <si>
    <t>24120-21.2</t>
  </si>
  <si>
    <t>24139-17.1</t>
  </si>
  <si>
    <t>24139-19.4</t>
  </si>
  <si>
    <t>24139-21.2</t>
  </si>
  <si>
    <t>24147-9</t>
  </si>
  <si>
    <t>24147-17.1</t>
  </si>
  <si>
    <t>24147-17.2</t>
  </si>
  <si>
    <t>24147-18</t>
  </si>
  <si>
    <t>24147-19.3</t>
  </si>
  <si>
    <t>24147-19.4</t>
  </si>
  <si>
    <t>24147-21.2</t>
  </si>
  <si>
    <t>24147-23</t>
  </si>
  <si>
    <t>24147-24</t>
  </si>
  <si>
    <t>24171-1</t>
  </si>
  <si>
    <t>24171-2.1</t>
  </si>
  <si>
    <t>24171-5.1</t>
  </si>
  <si>
    <t>24171-5.2</t>
  </si>
  <si>
    <t>24171-19.3</t>
  </si>
  <si>
    <t>24171-19.4</t>
  </si>
  <si>
    <t>24198-2.1</t>
  </si>
  <si>
    <t>24198-19.3</t>
  </si>
  <si>
    <t>24198-19.4</t>
  </si>
  <si>
    <t>24198-21.2</t>
  </si>
  <si>
    <t>24260-4</t>
  </si>
  <si>
    <t>24260-9</t>
  </si>
  <si>
    <t>24260-17.1</t>
  </si>
  <si>
    <t>24376-1</t>
  </si>
  <si>
    <t>24376-2.1</t>
  </si>
  <si>
    <t>24376-4</t>
  </si>
  <si>
    <t>24376-9</t>
  </si>
  <si>
    <t>24376-17.1</t>
  </si>
  <si>
    <t>24392-19.1</t>
  </si>
  <si>
    <t>24392-19.2</t>
  </si>
  <si>
    <t>24392-19.3</t>
  </si>
  <si>
    <t>24392-19.4</t>
  </si>
  <si>
    <t>24392-21.1</t>
  </si>
  <si>
    <t>24392-21.2</t>
  </si>
  <si>
    <t>24414-1</t>
  </si>
  <si>
    <t>24414-2.1</t>
  </si>
  <si>
    <t>24414-5.1</t>
  </si>
  <si>
    <t>24414-5.2</t>
  </si>
  <si>
    <t>24414-9</t>
  </si>
  <si>
    <t>24414-17.1</t>
  </si>
  <si>
    <t>24414-18</t>
  </si>
  <si>
    <t>24414-19.3</t>
  </si>
  <si>
    <t>24414-19.4</t>
  </si>
  <si>
    <t>24414-21.2</t>
  </si>
  <si>
    <t>24414-23</t>
  </si>
  <si>
    <t>24414-24</t>
  </si>
  <si>
    <t>24449-1</t>
  </si>
  <si>
    <t>24449-2.1</t>
  </si>
  <si>
    <t>24449-5.1</t>
  </si>
  <si>
    <t>24449-5.2</t>
  </si>
  <si>
    <t>24449-9</t>
  </si>
  <si>
    <t>24449-17.1</t>
  </si>
  <si>
    <t>24449-18</t>
  </si>
  <si>
    <t>24449-19.3</t>
  </si>
  <si>
    <t>24449-19.4</t>
  </si>
  <si>
    <t>24449-21.2</t>
  </si>
  <si>
    <t>24449-23</t>
  </si>
  <si>
    <t>24538-1</t>
  </si>
  <si>
    <t>24538-2.1</t>
  </si>
  <si>
    <t>24538-5.1</t>
  </si>
  <si>
    <t>24538-5.2</t>
  </si>
  <si>
    <t>24538-9</t>
  </si>
  <si>
    <t>24538-17.1</t>
  </si>
  <si>
    <t>24538-17.2</t>
  </si>
  <si>
    <t>24538-18</t>
  </si>
  <si>
    <t>24538-19.3</t>
  </si>
  <si>
    <t>24538-19.4</t>
  </si>
  <si>
    <t>24538-21.2</t>
  </si>
  <si>
    <t>24554-1</t>
  </si>
  <si>
    <t>24554-2.1</t>
  </si>
  <si>
    <t>24554-5.1</t>
  </si>
  <si>
    <t>24554-5.2</t>
  </si>
  <si>
    <t>24554-9</t>
  </si>
  <si>
    <t>24554-17.1</t>
  </si>
  <si>
    <t>24554-17.2</t>
  </si>
  <si>
    <t>24554-18</t>
  </si>
  <si>
    <t>24554-19.3</t>
  </si>
  <si>
    <t>24554-19.4</t>
  </si>
  <si>
    <t>24554-21.2</t>
  </si>
  <si>
    <t>24724-1</t>
  </si>
  <si>
    <t>24724-2.1</t>
  </si>
  <si>
    <t>24724-5.1</t>
  </si>
  <si>
    <t>24724-5.2</t>
  </si>
  <si>
    <t>24724-9</t>
  </si>
  <si>
    <t>24724-17.1</t>
  </si>
  <si>
    <t>24724-17.2</t>
  </si>
  <si>
    <t>24724-18</t>
  </si>
  <si>
    <t>24724-19.3</t>
  </si>
  <si>
    <t>24724-19.4</t>
  </si>
  <si>
    <t>24724-21.2</t>
  </si>
  <si>
    <t>24724-24</t>
  </si>
  <si>
    <t>24732-1</t>
  </si>
  <si>
    <t>24732-2.1</t>
  </si>
  <si>
    <t>24732-5.1</t>
  </si>
  <si>
    <t>24732-5.2</t>
  </si>
  <si>
    <t>24732-9</t>
  </si>
  <si>
    <t>24732-11</t>
  </si>
  <si>
    <t>24732-17.1</t>
  </si>
  <si>
    <t>24732-17.2</t>
  </si>
  <si>
    <t>24732-18</t>
  </si>
  <si>
    <t>24732-19.1</t>
  </si>
  <si>
    <t>24732-19.2</t>
  </si>
  <si>
    <t>24732-19.3</t>
  </si>
  <si>
    <t>24732-19.4</t>
  </si>
  <si>
    <t>24732-21.1</t>
  </si>
  <si>
    <t>24732-21.2</t>
  </si>
  <si>
    <t>24740-5.1</t>
  </si>
  <si>
    <t>24740-5.2</t>
  </si>
  <si>
    <t>24740-9</t>
  </si>
  <si>
    <t>24740-17.1</t>
  </si>
  <si>
    <t>24740-19.1</t>
  </si>
  <si>
    <t>24740-19.2</t>
  </si>
  <si>
    <t>24740-21.1</t>
  </si>
  <si>
    <t>24740-24</t>
  </si>
  <si>
    <t>24767-1</t>
  </si>
  <si>
    <t>24767-2.1</t>
  </si>
  <si>
    <t>24767-9</t>
  </si>
  <si>
    <t>24767-17.1</t>
  </si>
  <si>
    <t>24767-17.2</t>
  </si>
  <si>
    <t>24767-18</t>
  </si>
  <si>
    <t>24767-19.3</t>
  </si>
  <si>
    <t>24767-19.4</t>
  </si>
  <si>
    <t>24767-21.2</t>
  </si>
  <si>
    <t>24767-23</t>
  </si>
  <si>
    <t>24767-24</t>
  </si>
  <si>
    <t>24775-1</t>
  </si>
  <si>
    <t>24775-2.1</t>
  </si>
  <si>
    <t>24775-17.1</t>
  </si>
  <si>
    <t>24775-17.2</t>
  </si>
  <si>
    <t>24775-18</t>
  </si>
  <si>
    <t>24775-19.3</t>
  </si>
  <si>
    <t>24775-19.4</t>
  </si>
  <si>
    <t>24775-21.2</t>
  </si>
  <si>
    <t>24791-1</t>
  </si>
  <si>
    <t>24791-2.1</t>
  </si>
  <si>
    <t>24791-9</t>
  </si>
  <si>
    <t>24791-17.1</t>
  </si>
  <si>
    <t>24791-17.2</t>
  </si>
  <si>
    <t>24791-18</t>
  </si>
  <si>
    <t>24791-19.3</t>
  </si>
  <si>
    <t>24791-19.4</t>
  </si>
  <si>
    <t>24791-21.2</t>
  </si>
  <si>
    <t>24988-1</t>
  </si>
  <si>
    <t>24988-2.1</t>
  </si>
  <si>
    <t>24988-5.1</t>
  </si>
  <si>
    <t>24988-5.2</t>
  </si>
  <si>
    <t>24988-9</t>
  </si>
  <si>
    <t>24988-17.1</t>
  </si>
  <si>
    <t>24988-17.2</t>
  </si>
  <si>
    <t>24988-18</t>
  </si>
  <si>
    <t>24988-19.3</t>
  </si>
  <si>
    <t>24988-19.4</t>
  </si>
  <si>
    <t>24988-21.2</t>
  </si>
  <si>
    <t>24988-23</t>
  </si>
  <si>
    <t>24988-24</t>
  </si>
  <si>
    <t>25011-1</t>
  </si>
  <si>
    <t>25011-2.1</t>
  </si>
  <si>
    <t>25011-5.1</t>
  </si>
  <si>
    <t>25011-5.2</t>
  </si>
  <si>
    <t>25011-9</t>
  </si>
  <si>
    <t>25011-17.1</t>
  </si>
  <si>
    <t>25011-17.2</t>
  </si>
  <si>
    <t>25011-18</t>
  </si>
  <si>
    <t>25011-19.3</t>
  </si>
  <si>
    <t>25011-19.4</t>
  </si>
  <si>
    <t>25011-21.2</t>
  </si>
  <si>
    <t>25054-2.4</t>
  </si>
  <si>
    <t>25054-9</t>
  </si>
  <si>
    <t>25054-11</t>
  </si>
  <si>
    <t>25054-17.1</t>
  </si>
  <si>
    <t>25054-17.2</t>
  </si>
  <si>
    <t>25054-19.3</t>
  </si>
  <si>
    <t>25054-19.4</t>
  </si>
  <si>
    <t>25054-21.2</t>
  </si>
  <si>
    <t>25054-24</t>
  </si>
  <si>
    <t>25127-1</t>
  </si>
  <si>
    <t>25127-2.1</t>
  </si>
  <si>
    <t>25127-4</t>
  </si>
  <si>
    <t>25127-5.1</t>
  </si>
  <si>
    <t>25127-5.2</t>
  </si>
  <si>
    <t>25127-9</t>
  </si>
  <si>
    <t>25127-17.1</t>
  </si>
  <si>
    <t>25127-17.2</t>
  </si>
  <si>
    <t>25127-18</t>
  </si>
  <si>
    <t>25127-19.1</t>
  </si>
  <si>
    <t>25127-19.2</t>
  </si>
  <si>
    <t>25127-19.3</t>
  </si>
  <si>
    <t>25127-19.4</t>
  </si>
  <si>
    <t>25127-21.1</t>
  </si>
  <si>
    <t>25127-21.2</t>
  </si>
  <si>
    <t>25127-23</t>
  </si>
  <si>
    <t>25135-1</t>
  </si>
  <si>
    <t>25135-2.1</t>
  </si>
  <si>
    <t>25135-5.1</t>
  </si>
  <si>
    <t>25135-5.2</t>
  </si>
  <si>
    <t>25135-9</t>
  </si>
  <si>
    <t>25135-17.1</t>
  </si>
  <si>
    <t>25135-17.2</t>
  </si>
  <si>
    <t>25135-18</t>
  </si>
  <si>
    <t>25135-19.3</t>
  </si>
  <si>
    <t>25135-19.4</t>
  </si>
  <si>
    <t>25135-21.2</t>
  </si>
  <si>
    <t>25135-23</t>
  </si>
  <si>
    <t>25143-2.4</t>
  </si>
  <si>
    <t>25143-9</t>
  </si>
  <si>
    <t>25143-11</t>
  </si>
  <si>
    <t>25143-17.1</t>
  </si>
  <si>
    <t>25143-17.2</t>
  </si>
  <si>
    <t>25143-19.3</t>
  </si>
  <si>
    <t>25143-19.4</t>
  </si>
  <si>
    <t>25143-23</t>
  </si>
  <si>
    <t>25143-24</t>
  </si>
  <si>
    <t>25178-17.1</t>
  </si>
  <si>
    <t>25178-19.1</t>
  </si>
  <si>
    <t>25178-19.2</t>
  </si>
  <si>
    <t>25178-19.3</t>
  </si>
  <si>
    <t>25178-19.4</t>
  </si>
  <si>
    <t>25178-21.1</t>
  </si>
  <si>
    <t>25178-21.2</t>
  </si>
  <si>
    <t>25180-1</t>
  </si>
  <si>
    <t>25180-2.1</t>
  </si>
  <si>
    <t>25180-4</t>
  </si>
  <si>
    <t>25180-9</t>
  </si>
  <si>
    <t>25180-17.1</t>
  </si>
  <si>
    <t>25180-19.1</t>
  </si>
  <si>
    <t>25180-19.2</t>
  </si>
  <si>
    <t>25180-21.1</t>
  </si>
  <si>
    <t>25186-5.1</t>
  </si>
  <si>
    <t>25186-5.2</t>
  </si>
  <si>
    <t>25186-17.2</t>
  </si>
  <si>
    <t>25224-1</t>
  </si>
  <si>
    <t>25224-2.1</t>
  </si>
  <si>
    <t>25224-5.1</t>
  </si>
  <si>
    <t>25224-5.2</t>
  </si>
  <si>
    <t>25224-9</t>
  </si>
  <si>
    <t>25224-11</t>
  </si>
  <si>
    <t>25224-17.1</t>
  </si>
  <si>
    <t>25224-17.2</t>
  </si>
  <si>
    <t>25224-18</t>
  </si>
  <si>
    <t>25224-19.3</t>
  </si>
  <si>
    <t>25224-19.4</t>
  </si>
  <si>
    <t>25224-21.2</t>
  </si>
  <si>
    <t>25240-2.4</t>
  </si>
  <si>
    <t>25321-19.1</t>
  </si>
  <si>
    <t>25321-19.2</t>
  </si>
  <si>
    <t>25321-21.1</t>
  </si>
  <si>
    <t>25380-4</t>
  </si>
  <si>
    <t>25380-9</t>
  </si>
  <si>
    <t>25380-17.1</t>
  </si>
  <si>
    <t>25380-19.1</t>
  </si>
  <si>
    <t>25380-19.2</t>
  </si>
  <si>
    <t>25380-21.1</t>
  </si>
  <si>
    <t>25399-1</t>
  </si>
  <si>
    <t>25399-2.1</t>
  </si>
  <si>
    <t>25399-4</t>
  </si>
  <si>
    <t>25399-5.1</t>
  </si>
  <si>
    <t>25399-5.2</t>
  </si>
  <si>
    <t>25399-9</t>
  </si>
  <si>
    <t>25399-17.1</t>
  </si>
  <si>
    <t>25399-19.1</t>
  </si>
  <si>
    <t>25399-19.2</t>
  </si>
  <si>
    <t>25399-21.1</t>
  </si>
  <si>
    <t>25405-19.1</t>
  </si>
  <si>
    <t>25405-19.2</t>
  </si>
  <si>
    <t>25405-21.1</t>
  </si>
  <si>
    <t>25453-4</t>
  </si>
  <si>
    <t>25453-9</t>
  </si>
  <si>
    <t>25453-17.1</t>
  </si>
  <si>
    <t>25470-4</t>
  </si>
  <si>
    <t>25496-5.1</t>
  </si>
  <si>
    <t>25496-9</t>
  </si>
  <si>
    <t>25496-17.1</t>
  </si>
  <si>
    <t>25496-17.2</t>
  </si>
  <si>
    <t>25496-19.3</t>
  </si>
  <si>
    <t>25496-19.4</t>
  </si>
  <si>
    <t>25496-21.2</t>
  </si>
  <si>
    <t>25585-9</t>
  </si>
  <si>
    <t>25585-17.2</t>
  </si>
  <si>
    <t>25615-1</t>
  </si>
  <si>
    <t>25615-2.1</t>
  </si>
  <si>
    <t>25615-5.1</t>
  </si>
  <si>
    <t>25615-5.2</t>
  </si>
  <si>
    <t>25615-9</t>
  </si>
  <si>
    <t>25615-17.1</t>
  </si>
  <si>
    <t>25615-17.2</t>
  </si>
  <si>
    <t>25615-18</t>
  </si>
  <si>
    <t>25615-19.1</t>
  </si>
  <si>
    <t>25615-19.2</t>
  </si>
  <si>
    <t>25615-19.3</t>
  </si>
  <si>
    <t>25615-19.4</t>
  </si>
  <si>
    <t>25615-21.1</t>
  </si>
  <si>
    <t>25615-21.2</t>
  </si>
  <si>
    <t>25615-23</t>
  </si>
  <si>
    <t>25623-1</t>
  </si>
  <si>
    <t>25623-2.1</t>
  </si>
  <si>
    <t>25623-5.1</t>
  </si>
  <si>
    <t>25623-5.2</t>
  </si>
  <si>
    <t>25623-9</t>
  </si>
  <si>
    <t>25623-17.1</t>
  </si>
  <si>
    <t>25623-17.2</t>
  </si>
  <si>
    <t>25623-18</t>
  </si>
  <si>
    <t>25623-19.1</t>
  </si>
  <si>
    <t>25623-19.2</t>
  </si>
  <si>
    <t>25623-19.3</t>
  </si>
  <si>
    <t>25623-19.4</t>
  </si>
  <si>
    <t>25623-21.1</t>
  </si>
  <si>
    <t>25623-21.2</t>
  </si>
  <si>
    <t>25658-1</t>
  </si>
  <si>
    <t>25658-2.1</t>
  </si>
  <si>
    <t>25658-5.1</t>
  </si>
  <si>
    <t>25658-5.2</t>
  </si>
  <si>
    <t>25658-9</t>
  </si>
  <si>
    <t>25658-17.1</t>
  </si>
  <si>
    <t>25658-17.2</t>
  </si>
  <si>
    <t>25658-18</t>
  </si>
  <si>
    <t>25658-19.1</t>
  </si>
  <si>
    <t>25658-19.2</t>
  </si>
  <si>
    <t>25658-19.3</t>
  </si>
  <si>
    <t>25658-19.4</t>
  </si>
  <si>
    <t>25658-21.1</t>
  </si>
  <si>
    <t>25658-21.2</t>
  </si>
  <si>
    <t>25658-24</t>
  </si>
  <si>
    <t>25666-1</t>
  </si>
  <si>
    <t>25666-2.1</t>
  </si>
  <si>
    <t>25666-5.1</t>
  </si>
  <si>
    <t>25666-5.2</t>
  </si>
  <si>
    <t>25666-17.1</t>
  </si>
  <si>
    <t>25666-17.2</t>
  </si>
  <si>
    <t>25666-18</t>
  </si>
  <si>
    <t>25666-19.1</t>
  </si>
  <si>
    <t>25666-19.2</t>
  </si>
  <si>
    <t>25666-19.3</t>
  </si>
  <si>
    <t>25666-19.4</t>
  </si>
  <si>
    <t>25666-21.1</t>
  </si>
  <si>
    <t>25666-21.2</t>
  </si>
  <si>
    <t>25674-1</t>
  </si>
  <si>
    <t>25674-2.1</t>
  </si>
  <si>
    <t>25674-5.1</t>
  </si>
  <si>
    <t>25674-5.2</t>
  </si>
  <si>
    <t>25674-9</t>
  </si>
  <si>
    <t>25674-17.1</t>
  </si>
  <si>
    <t>25674-17.2</t>
  </si>
  <si>
    <t>25674-18</t>
  </si>
  <si>
    <t>25674-19.3</t>
  </si>
  <si>
    <t>25674-19.4</t>
  </si>
  <si>
    <t>25674-21.2</t>
  </si>
  <si>
    <t>25674-23</t>
  </si>
  <si>
    <t>25682-1</t>
  </si>
  <si>
    <t>25682-2.1</t>
  </si>
  <si>
    <t>25682-5.1</t>
  </si>
  <si>
    <t>25682-5.2</t>
  </si>
  <si>
    <t>25682-9</t>
  </si>
  <si>
    <t>25682-17.1</t>
  </si>
  <si>
    <t>25682-17.2</t>
  </si>
  <si>
    <t>25682-18</t>
  </si>
  <si>
    <t>25682-19.1</t>
  </si>
  <si>
    <t>25682-19.2</t>
  </si>
  <si>
    <t>25682-19.3</t>
  </si>
  <si>
    <t>25682-19.4</t>
  </si>
  <si>
    <t>25682-21.1</t>
  </si>
  <si>
    <t>25682-21.2</t>
  </si>
  <si>
    <t>25682-23</t>
  </si>
  <si>
    <t>25712-4</t>
  </si>
  <si>
    <t>25712-9</t>
  </si>
  <si>
    <t>25712-17.1</t>
  </si>
  <si>
    <t>25712-19.1</t>
  </si>
  <si>
    <t>25712-19.2</t>
  </si>
  <si>
    <t>25712-21.1</t>
  </si>
  <si>
    <t>25844-1</t>
  </si>
  <si>
    <t>25844-2.1</t>
  </si>
  <si>
    <t>25844-5.1</t>
  </si>
  <si>
    <t>25844-5.2</t>
  </si>
  <si>
    <t>25844-9</t>
  </si>
  <si>
    <t>25844-17.1</t>
  </si>
  <si>
    <t>25844-17.2</t>
  </si>
  <si>
    <t>25844-18</t>
  </si>
  <si>
    <t>25844-19.3</t>
  </si>
  <si>
    <t>25844-19.4</t>
  </si>
  <si>
    <t>25844-21.2</t>
  </si>
  <si>
    <t>25887-24</t>
  </si>
  <si>
    <t>25895-1</t>
  </si>
  <si>
    <t>25895-9</t>
  </si>
  <si>
    <t>25895-17.1</t>
  </si>
  <si>
    <t>25895-17.2</t>
  </si>
  <si>
    <t>25895-18</t>
  </si>
  <si>
    <t>25909-1</t>
  </si>
  <si>
    <t>25909-2.1</t>
  </si>
  <si>
    <t>25909-17.1</t>
  </si>
  <si>
    <t>25933-24</t>
  </si>
  <si>
    <t>25941-1</t>
  </si>
  <si>
    <t>25941-2.1</t>
  </si>
  <si>
    <t>25941-4</t>
  </si>
  <si>
    <t>25941-9</t>
  </si>
  <si>
    <t>25941-17.1</t>
  </si>
  <si>
    <t>25941-19.1</t>
  </si>
  <si>
    <t>25941-19.2</t>
  </si>
  <si>
    <t>25941-21.1</t>
  </si>
  <si>
    <t>25968-1</t>
  </si>
  <si>
    <t>25968-2.1</t>
  </si>
  <si>
    <t>25968-4</t>
  </si>
  <si>
    <t>25968-9</t>
  </si>
  <si>
    <t>25968-17.1</t>
  </si>
  <si>
    <t>25968-19.1</t>
  </si>
  <si>
    <t>25968-19.2</t>
  </si>
  <si>
    <t>25968-21.1</t>
  </si>
  <si>
    <t>25976-1</t>
  </si>
  <si>
    <t>25976-2.1</t>
  </si>
  <si>
    <t>25976-5.1</t>
  </si>
  <si>
    <t>25976-5.2</t>
  </si>
  <si>
    <t>25976-9</t>
  </si>
  <si>
    <t>25976-17.1</t>
  </si>
  <si>
    <t>25976-17.2</t>
  </si>
  <si>
    <t>25976-18</t>
  </si>
  <si>
    <t>25976-19.3</t>
  </si>
  <si>
    <t>25976-19.4</t>
  </si>
  <si>
    <t>25976-21.2</t>
  </si>
  <si>
    <t>25976-24</t>
  </si>
  <si>
    <t>25984-1</t>
  </si>
  <si>
    <t>25984-2.1</t>
  </si>
  <si>
    <t>25984-5.1</t>
  </si>
  <si>
    <t>25984-5.2</t>
  </si>
  <si>
    <t>25984-9</t>
  </si>
  <si>
    <t>25984-17.1</t>
  </si>
  <si>
    <t>25984-17.2</t>
  </si>
  <si>
    <t>25984-19.3</t>
  </si>
  <si>
    <t>25984-19.4</t>
  </si>
  <si>
    <t>25984-21.2</t>
  </si>
  <si>
    <t>26077-9</t>
  </si>
  <si>
    <t>26077-17.1</t>
  </si>
  <si>
    <t>26077-19.3</t>
  </si>
  <si>
    <t>26077-19.4</t>
  </si>
  <si>
    <t>26077-21.2</t>
  </si>
  <si>
    <t>26140-19.4</t>
  </si>
  <si>
    <t>26247-1</t>
  </si>
  <si>
    <t>26247-2.1</t>
  </si>
  <si>
    <t>26247-5.1</t>
  </si>
  <si>
    <t>26247-5.2</t>
  </si>
  <si>
    <t>26247-9</t>
  </si>
  <si>
    <t>26247-17.1</t>
  </si>
  <si>
    <t>26247-17.2</t>
  </si>
  <si>
    <t>26247-18</t>
  </si>
  <si>
    <t>26247-19.3</t>
  </si>
  <si>
    <t>26247-19.4</t>
  </si>
  <si>
    <t>26247-21.2</t>
  </si>
  <si>
    <t>26247-23</t>
  </si>
  <si>
    <t>26298-5.1</t>
  </si>
  <si>
    <t>26298-5.2</t>
  </si>
  <si>
    <t>26298-9</t>
  </si>
  <si>
    <t>26298-17.1</t>
  </si>
  <si>
    <t>26298-19.1</t>
  </si>
  <si>
    <t>26298-19.2</t>
  </si>
  <si>
    <t>26298-19.3</t>
  </si>
  <si>
    <t>26298-19.4</t>
  </si>
  <si>
    <t>26298-21.1</t>
  </si>
  <si>
    <t>26298-21.2</t>
  </si>
  <si>
    <t>26310-24</t>
  </si>
  <si>
    <t>26344-2.1</t>
  </si>
  <si>
    <t>26344-5.1</t>
  </si>
  <si>
    <t>26344-5.2</t>
  </si>
  <si>
    <t>26344-9</t>
  </si>
  <si>
    <t>26344-17.1</t>
  </si>
  <si>
    <t>26344-17.2</t>
  </si>
  <si>
    <t>26344-18</t>
  </si>
  <si>
    <t>26344-19.3</t>
  </si>
  <si>
    <t>26344-19.4</t>
  </si>
  <si>
    <t>26344-21.2</t>
  </si>
  <si>
    <t>26344-23</t>
  </si>
  <si>
    <t>26379-9</t>
  </si>
  <si>
    <t>26379-24</t>
  </si>
  <si>
    <t>26433-1</t>
  </si>
  <si>
    <t>26433-2.1</t>
  </si>
  <si>
    <t>26433-5.1</t>
  </si>
  <si>
    <t>26433-5.2</t>
  </si>
  <si>
    <t>26433-9</t>
  </si>
  <si>
    <t>26433-17.1</t>
  </si>
  <si>
    <t>26433-17.2</t>
  </si>
  <si>
    <t>26433-18</t>
  </si>
  <si>
    <t>26433-19.3</t>
  </si>
  <si>
    <t>26433-19.4</t>
  </si>
  <si>
    <t>26433-21.2</t>
  </si>
  <si>
    <t>26433-24</t>
  </si>
  <si>
    <t>26441-19.1</t>
  </si>
  <si>
    <t>26441-19.2</t>
  </si>
  <si>
    <t>26441-21.1</t>
  </si>
  <si>
    <t>26530-4</t>
  </si>
  <si>
    <t>26530-9</t>
  </si>
  <si>
    <t>26565-9</t>
  </si>
  <si>
    <t>26565-24</t>
  </si>
  <si>
    <t>26581-9</t>
  </si>
  <si>
    <t>26611-5.1</t>
  </si>
  <si>
    <t>26611-5.2</t>
  </si>
  <si>
    <t>26611-17.1</t>
  </si>
  <si>
    <t>26611-19.4</t>
  </si>
  <si>
    <t>26611-21.2</t>
  </si>
  <si>
    <t>26662-1</t>
  </si>
  <si>
    <t>26662-2.1</t>
  </si>
  <si>
    <t>26662-5.1</t>
  </si>
  <si>
    <t>26662-5.2</t>
  </si>
  <si>
    <t>26662-9</t>
  </si>
  <si>
    <t>26662-17.1</t>
  </si>
  <si>
    <t>26662-17.2</t>
  </si>
  <si>
    <t>26662-18</t>
  </si>
  <si>
    <t>26662-19.3</t>
  </si>
  <si>
    <t>26662-19.4</t>
  </si>
  <si>
    <t>26662-21.2</t>
  </si>
  <si>
    <t>26816-9</t>
  </si>
  <si>
    <t>26816-19.1</t>
  </si>
  <si>
    <t>26816-19.2</t>
  </si>
  <si>
    <t>26816-19.3</t>
  </si>
  <si>
    <t>26816-19.4</t>
  </si>
  <si>
    <t>26816-21.1</t>
  </si>
  <si>
    <t>26816-21.2</t>
  </si>
  <si>
    <t>26832-5.1</t>
  </si>
  <si>
    <t>26832-5.2</t>
  </si>
  <si>
    <t>26832-9</t>
  </si>
  <si>
    <t>26832-17.1</t>
  </si>
  <si>
    <t>26832-17.2</t>
  </si>
  <si>
    <t>26832-18</t>
  </si>
  <si>
    <t>26832-19.3</t>
  </si>
  <si>
    <t>26832-19.4</t>
  </si>
  <si>
    <t>26832-21.2</t>
  </si>
  <si>
    <t>26832-23</t>
  </si>
  <si>
    <t>26832-24</t>
  </si>
  <si>
    <t>26905-4</t>
  </si>
  <si>
    <t>26921-17.1</t>
  </si>
  <si>
    <t>26921-24</t>
  </si>
  <si>
    <t>27081-24</t>
  </si>
  <si>
    <t>27090-19.1</t>
  </si>
  <si>
    <t>27090-19.2</t>
  </si>
  <si>
    <t>27090-21.1</t>
  </si>
  <si>
    <t>27120-4</t>
  </si>
  <si>
    <t>27120-5.1</t>
  </si>
  <si>
    <t>27120-5.2</t>
  </si>
  <si>
    <t>27120-9</t>
  </si>
  <si>
    <t>27120-17.1</t>
  </si>
  <si>
    <t>27120-19.3</t>
  </si>
  <si>
    <t>27120-19.4</t>
  </si>
  <si>
    <t>27120-21.2</t>
  </si>
  <si>
    <t>27138-5.1</t>
  </si>
  <si>
    <t>27138-5.2</t>
  </si>
  <si>
    <t>27138-9</t>
  </si>
  <si>
    <t>27138-17.1</t>
  </si>
  <si>
    <t>27138-17.2</t>
  </si>
  <si>
    <t>27138-19.1</t>
  </si>
  <si>
    <t>27138-19.2</t>
  </si>
  <si>
    <t>27138-21.1</t>
  </si>
  <si>
    <t>27154-1</t>
  </si>
  <si>
    <t>27154-2.1</t>
  </si>
  <si>
    <t>27154-5.1</t>
  </si>
  <si>
    <t>27154-5.2</t>
  </si>
  <si>
    <t>27154-9</t>
  </si>
  <si>
    <t>27154-17.1</t>
  </si>
  <si>
    <t>27154-17.2</t>
  </si>
  <si>
    <t>27154-18</t>
  </si>
  <si>
    <t>27154-19.3</t>
  </si>
  <si>
    <t>27154-19.4</t>
  </si>
  <si>
    <t>27154-21.2</t>
  </si>
  <si>
    <t>27154-23</t>
  </si>
  <si>
    <t>27154-24</t>
  </si>
  <si>
    <t>27502-19.1</t>
  </si>
  <si>
    <t>27502-19.2</t>
  </si>
  <si>
    <t>27502-21.1</t>
  </si>
  <si>
    <t>27502-21.2</t>
  </si>
  <si>
    <t>27774-4</t>
  </si>
  <si>
    <t>27774-9</t>
  </si>
  <si>
    <t>27774-17.1</t>
  </si>
  <si>
    <t>27774-19.1</t>
  </si>
  <si>
    <t>27774-19.2</t>
  </si>
  <si>
    <t>27774-21.1</t>
  </si>
  <si>
    <t>27820-9</t>
  </si>
  <si>
    <t>27820-19.1</t>
  </si>
  <si>
    <t>27820-19.2</t>
  </si>
  <si>
    <t>27820-19.3</t>
  </si>
  <si>
    <t>27820-19.4</t>
  </si>
  <si>
    <t>27820-21.1</t>
  </si>
  <si>
    <t>27820-21.2</t>
  </si>
  <si>
    <t>27847-9</t>
  </si>
  <si>
    <t>27855-5.1</t>
  </si>
  <si>
    <t>27855-5.2</t>
  </si>
  <si>
    <t>27855-9</t>
  </si>
  <si>
    <t>27855-17.1</t>
  </si>
  <si>
    <t>27855-18</t>
  </si>
  <si>
    <t>27855-19.3</t>
  </si>
  <si>
    <t>27855-19.4</t>
  </si>
  <si>
    <t>27855-21.2</t>
  </si>
  <si>
    <t>27855-23</t>
  </si>
  <si>
    <t>27863-19.1</t>
  </si>
  <si>
    <t>27863-19.2</t>
  </si>
  <si>
    <t>27863-19.3</t>
  </si>
  <si>
    <t>27863-19.4</t>
  </si>
  <si>
    <t>27863-21.1</t>
  </si>
  <si>
    <t>27863-21.2</t>
  </si>
  <si>
    <t>27928-9</t>
  </si>
  <si>
    <t>27998-4</t>
  </si>
  <si>
    <t>27998-9</t>
  </si>
  <si>
    <t>27998-17.1</t>
  </si>
  <si>
    <t>27998-19.1</t>
  </si>
  <si>
    <t>27998-19.2</t>
  </si>
  <si>
    <t>27998-21.1</t>
  </si>
  <si>
    <t>28223-1</t>
  </si>
  <si>
    <t>28223-2.1</t>
  </si>
  <si>
    <t>28223-5.1</t>
  </si>
  <si>
    <t>28223-5.2</t>
  </si>
  <si>
    <t>28223-9</t>
  </si>
  <si>
    <t>28223-17.1</t>
  </si>
  <si>
    <t>28223-18</t>
  </si>
  <si>
    <t>28223-19.1</t>
  </si>
  <si>
    <t>28223-19.2</t>
  </si>
  <si>
    <t>28223-19.3</t>
  </si>
  <si>
    <t>28223-19.4</t>
  </si>
  <si>
    <t>28223-21.1</t>
  </si>
  <si>
    <t>28223-21.2</t>
  </si>
  <si>
    <t>28223-23</t>
  </si>
  <si>
    <t>28304-1</t>
  </si>
  <si>
    <t>28304-2.1</t>
  </si>
  <si>
    <t>28304-9</t>
  </si>
  <si>
    <t>28304-17.1</t>
  </si>
  <si>
    <t>28304-17.2</t>
  </si>
  <si>
    <t>28304-18</t>
  </si>
  <si>
    <t>28304-19.3</t>
  </si>
  <si>
    <t>28304-19.4</t>
  </si>
  <si>
    <t>28304-21.2</t>
  </si>
  <si>
    <t>28304-23</t>
  </si>
  <si>
    <t>28401-1</t>
  </si>
  <si>
    <t>28401-2.1</t>
  </si>
  <si>
    <t>28401-4</t>
  </si>
  <si>
    <t>28401-5.1</t>
  </si>
  <si>
    <t>28401-5.2</t>
  </si>
  <si>
    <t>28401-9</t>
  </si>
  <si>
    <t>28401-17.1</t>
  </si>
  <si>
    <t>28401-19.3</t>
  </si>
  <si>
    <t>28401-19.4</t>
  </si>
  <si>
    <t>28401-21.2</t>
  </si>
  <si>
    <t>28497-2.1</t>
  </si>
  <si>
    <t>28535-5.1</t>
  </si>
  <si>
    <t>28535-5.2</t>
  </si>
  <si>
    <t>28535-9</t>
  </si>
  <si>
    <t>28535-17.1</t>
  </si>
  <si>
    <t>28535-19.3</t>
  </si>
  <si>
    <t>28535-19.4</t>
  </si>
  <si>
    <t>28535-21.2</t>
  </si>
  <si>
    <t>28649-24</t>
  </si>
  <si>
    <t>28665-1</t>
  </si>
  <si>
    <t>28665-2.1</t>
  </si>
  <si>
    <t>28665-5.1</t>
  </si>
  <si>
    <t>28665-5.2</t>
  </si>
  <si>
    <t>28665-9</t>
  </si>
  <si>
    <t>28665-11</t>
  </si>
  <si>
    <t>28665-17.1</t>
  </si>
  <si>
    <t>28665-17.2</t>
  </si>
  <si>
    <t>28665-18</t>
  </si>
  <si>
    <t>28665-19.3</t>
  </si>
  <si>
    <t>28665-19.4</t>
  </si>
  <si>
    <t>28665-21.2</t>
  </si>
  <si>
    <t>28665-24</t>
  </si>
  <si>
    <t>28673-19.1</t>
  </si>
  <si>
    <t>28673-19.2</t>
  </si>
  <si>
    <t>28673-21.1</t>
  </si>
  <si>
    <t>28843-9</t>
  </si>
  <si>
    <t>28860-4</t>
  </si>
  <si>
    <t>28860-9</t>
  </si>
  <si>
    <t>28860-17.1</t>
  </si>
  <si>
    <t>28860-19.3</t>
  </si>
  <si>
    <t>28860-19.4</t>
  </si>
  <si>
    <t>28860-21.1</t>
  </si>
  <si>
    <t>28860-21.2</t>
  </si>
  <si>
    <t>28886-1</t>
  </si>
  <si>
    <t>28886-2.1</t>
  </si>
  <si>
    <t>28886-9</t>
  </si>
  <si>
    <t>28886-17.1</t>
  </si>
  <si>
    <t>28886-19.3</t>
  </si>
  <si>
    <t>28886-19.4</t>
  </si>
  <si>
    <t>28886-21.2</t>
  </si>
  <si>
    <t>28932-1</t>
  </si>
  <si>
    <t>28932-4</t>
  </si>
  <si>
    <t>28932-5.1</t>
  </si>
  <si>
    <t>28932-5.2</t>
  </si>
  <si>
    <t>28932-9</t>
  </si>
  <si>
    <t>28932-17.1</t>
  </si>
  <si>
    <t>28932-17.2</t>
  </si>
  <si>
    <t>28932-19.1</t>
  </si>
  <si>
    <t>28932-19.2</t>
  </si>
  <si>
    <t>28932-19.4</t>
  </si>
  <si>
    <t>28932-21.1</t>
  </si>
  <si>
    <t>28932-23</t>
  </si>
  <si>
    <t>29033-17.1</t>
  </si>
  <si>
    <t>29033-17.2</t>
  </si>
  <si>
    <t>29068-4</t>
  </si>
  <si>
    <t>29068-17.1</t>
  </si>
  <si>
    <t>29068-19.1</t>
  </si>
  <si>
    <t>29068-19.2</t>
  </si>
  <si>
    <t>29068-21.1</t>
  </si>
  <si>
    <t>29157-19.4</t>
  </si>
  <si>
    <t>29181-19.1</t>
  </si>
  <si>
    <t>29181-19.2</t>
  </si>
  <si>
    <t>29181-21.1</t>
  </si>
  <si>
    <t>29203-19.1</t>
  </si>
  <si>
    <t>29203-19.2</t>
  </si>
  <si>
    <t>29203-19.3</t>
  </si>
  <si>
    <t>29203-19.4</t>
  </si>
  <si>
    <t>29203-21.1</t>
  </si>
  <si>
    <t>29203-21.2</t>
  </si>
  <si>
    <t>29211-1</t>
  </si>
  <si>
    <t>29211-2.1</t>
  </si>
  <si>
    <t>29246-9</t>
  </si>
  <si>
    <t>29246-19.1</t>
  </si>
  <si>
    <t>29246-19.2</t>
  </si>
  <si>
    <t>29246-21.1</t>
  </si>
  <si>
    <t>29254-19.1</t>
  </si>
  <si>
    <t>29254-19.2</t>
  </si>
  <si>
    <t>29254-21.1</t>
  </si>
  <si>
    <t>29262-9</t>
  </si>
  <si>
    <t>29262-17.1</t>
  </si>
  <si>
    <t>29262-19.1</t>
  </si>
  <si>
    <t>29262-19.2</t>
  </si>
  <si>
    <t>29262-19.3</t>
  </si>
  <si>
    <t>29262-19.4</t>
  </si>
  <si>
    <t>29262-21.1</t>
  </si>
  <si>
    <t>29262-21.2</t>
  </si>
  <si>
    <t>29297-9</t>
  </si>
  <si>
    <t>29297-19.1</t>
  </si>
  <si>
    <t>29297-19.2</t>
  </si>
  <si>
    <t>29297-19.3</t>
  </si>
  <si>
    <t>29297-19.4</t>
  </si>
  <si>
    <t>29297-21.1</t>
  </si>
  <si>
    <t>29297-21.2</t>
  </si>
  <si>
    <t>29300-19.1</t>
  </si>
  <si>
    <t>29300-19.2</t>
  </si>
  <si>
    <t>29300-19.3</t>
  </si>
  <si>
    <t>29300-19.4</t>
  </si>
  <si>
    <t>29300-21.1</t>
  </si>
  <si>
    <t>29300-21.2</t>
  </si>
  <si>
    <t>29319-9</t>
  </si>
  <si>
    <t>29319-19.1</t>
  </si>
  <si>
    <t>29319-19.2</t>
  </si>
  <si>
    <t>29319-19.3</t>
  </si>
  <si>
    <t>29319-19.4</t>
  </si>
  <si>
    <t>29319-21.1</t>
  </si>
  <si>
    <t>29319-21.2</t>
  </si>
  <si>
    <t>29327-19.1</t>
  </si>
  <si>
    <t>29327-19.2</t>
  </si>
  <si>
    <t>29327-21.1</t>
  </si>
  <si>
    <t>29335-19.1</t>
  </si>
  <si>
    <t>29335-19.2</t>
  </si>
  <si>
    <t>29335-19.3</t>
  </si>
  <si>
    <t>29335-19.4</t>
  </si>
  <si>
    <t>29335-21.1</t>
  </si>
  <si>
    <t>29335-21.2</t>
  </si>
  <si>
    <t>29351-19.1</t>
  </si>
  <si>
    <t>29351-19.2</t>
  </si>
  <si>
    <t>29351-19.3</t>
  </si>
  <si>
    <t>29351-19.4</t>
  </si>
  <si>
    <t>29351-21.1</t>
  </si>
  <si>
    <t>29351-21.2</t>
  </si>
  <si>
    <t>29378-19.1</t>
  </si>
  <si>
    <t>29378-19.2</t>
  </si>
  <si>
    <t>29378-21.1</t>
  </si>
  <si>
    <t>29394-19.1</t>
  </si>
  <si>
    <t>29394-19.2</t>
  </si>
  <si>
    <t>29394-19.3</t>
  </si>
  <si>
    <t>29394-19.4</t>
  </si>
  <si>
    <t>29394-21.1</t>
  </si>
  <si>
    <t>29394-21.2</t>
  </si>
  <si>
    <t>29408-19.1</t>
  </si>
  <si>
    <t>29408-19.2</t>
  </si>
  <si>
    <t>29408-19.3</t>
  </si>
  <si>
    <t>29408-19.4</t>
  </si>
  <si>
    <t>29408-21.1</t>
  </si>
  <si>
    <t>29408-21.2</t>
  </si>
  <si>
    <t>29424-5.1</t>
  </si>
  <si>
    <t>29424-5.2</t>
  </si>
  <si>
    <t>29424-9</t>
  </si>
  <si>
    <t>29424-17.1</t>
  </si>
  <si>
    <t>29424-17.2</t>
  </si>
  <si>
    <t>29424-18</t>
  </si>
  <si>
    <t>29424-19.1</t>
  </si>
  <si>
    <t>29424-19.2</t>
  </si>
  <si>
    <t>29424-19.3</t>
  </si>
  <si>
    <t>29424-19.4</t>
  </si>
  <si>
    <t>29424-21.1</t>
  </si>
  <si>
    <t>29424-21.2</t>
  </si>
  <si>
    <t>29424-23</t>
  </si>
  <si>
    <t>29424-24</t>
  </si>
  <si>
    <t>29459-4</t>
  </si>
  <si>
    <t>29459-5.1</t>
  </si>
  <si>
    <t>29459-5.2</t>
  </si>
  <si>
    <t>29459-9</t>
  </si>
  <si>
    <t>29459-17.1</t>
  </si>
  <si>
    <t>29459-17.2</t>
  </si>
  <si>
    <t>29459-18</t>
  </si>
  <si>
    <t>29459-19.1</t>
  </si>
  <si>
    <t>29459-19.2</t>
  </si>
  <si>
    <t>29459-19.3</t>
  </si>
  <si>
    <t>29459-19.4</t>
  </si>
  <si>
    <t>29459-21.1</t>
  </si>
  <si>
    <t>29459-21.2</t>
  </si>
  <si>
    <t>29459-23</t>
  </si>
  <si>
    <t>29513-24</t>
  </si>
  <si>
    <t>29580-1</t>
  </si>
  <si>
    <t>29580-2.1</t>
  </si>
  <si>
    <t>29580-5.1</t>
  </si>
  <si>
    <t>29580-5.2</t>
  </si>
  <si>
    <t>29580-9</t>
  </si>
  <si>
    <t>29580-17.1</t>
  </si>
  <si>
    <t>29580-17.2</t>
  </si>
  <si>
    <t>29580-18</t>
  </si>
  <si>
    <t>29580-19.3</t>
  </si>
  <si>
    <t>29580-19.4</t>
  </si>
  <si>
    <t>29580-21.2</t>
  </si>
  <si>
    <t>29580-23</t>
  </si>
  <si>
    <t>29599-9</t>
  </si>
  <si>
    <t>29599-17.1</t>
  </si>
  <si>
    <t>29599-17.2</t>
  </si>
  <si>
    <t>29599-23</t>
  </si>
  <si>
    <t>29599-24</t>
  </si>
  <si>
    <t>29688-4</t>
  </si>
  <si>
    <t>29688-9</t>
  </si>
  <si>
    <t>29688-19.1</t>
  </si>
  <si>
    <t>29688-19.2</t>
  </si>
  <si>
    <t>29688-21.1</t>
  </si>
  <si>
    <t>29700-1</t>
  </si>
  <si>
    <t>29700-2.1</t>
  </si>
  <si>
    <t>29700-5.1</t>
  </si>
  <si>
    <t>29700-9</t>
  </si>
  <si>
    <t>29700-17.1</t>
  </si>
  <si>
    <t>29700-17.2</t>
  </si>
  <si>
    <t>29700-21.2</t>
  </si>
  <si>
    <t>29742-4</t>
  </si>
  <si>
    <t>29742-5.1</t>
  </si>
  <si>
    <t>29742-9</t>
  </si>
  <si>
    <t>29742-19.1</t>
  </si>
  <si>
    <t>29742-19.2</t>
  </si>
  <si>
    <t>29742-19.3</t>
  </si>
  <si>
    <t>29742-19.4</t>
  </si>
  <si>
    <t>29742-21.2</t>
  </si>
  <si>
    <t>29831-1</t>
  </si>
  <si>
    <t>29831-2.1</t>
  </si>
  <si>
    <t>29831-4</t>
  </si>
  <si>
    <t>29831-17.1</t>
  </si>
  <si>
    <t>29874-1</t>
  </si>
  <si>
    <t>29874-2.1</t>
  </si>
  <si>
    <t>29874-9</t>
  </si>
  <si>
    <t>29874-17.1</t>
  </si>
  <si>
    <t>29874-17.2</t>
  </si>
  <si>
    <t>29874-18</t>
  </si>
  <si>
    <t>29874-19.3</t>
  </si>
  <si>
    <t>29874-19.4</t>
  </si>
  <si>
    <t>29874-21.2</t>
  </si>
  <si>
    <t>29874-24</t>
  </si>
  <si>
    <t>29980-17.1</t>
  </si>
  <si>
    <t>30104-5.1</t>
  </si>
  <si>
    <t>30104-5.2</t>
  </si>
  <si>
    <t>30104-17.1</t>
  </si>
  <si>
    <t>30104-17.2</t>
  </si>
  <si>
    <t>30104-18</t>
  </si>
  <si>
    <t>30104-19.1</t>
  </si>
  <si>
    <t>30104-19.2</t>
  </si>
  <si>
    <t>30104-19.3</t>
  </si>
  <si>
    <t>30104-19.4</t>
  </si>
  <si>
    <t>30104-21.1</t>
  </si>
  <si>
    <t>30104-21.2</t>
  </si>
  <si>
    <t>30210-19.1</t>
  </si>
  <si>
    <t>30210-19.2</t>
  </si>
  <si>
    <t>30210-21.1</t>
  </si>
  <si>
    <t>30945-21.2</t>
  </si>
  <si>
    <t>31003-1</t>
  </si>
  <si>
    <t>31003-2.1</t>
  </si>
  <si>
    <t>31003-5.1</t>
  </si>
  <si>
    <t>31003-5.2</t>
  </si>
  <si>
    <t>31003-9</t>
  </si>
  <si>
    <t>31003-17.1</t>
  </si>
  <si>
    <t>31003-17.2</t>
  </si>
  <si>
    <t>31003-18</t>
  </si>
  <si>
    <t>31003-19.3</t>
  </si>
  <si>
    <t>31003-19.4</t>
  </si>
  <si>
    <t>31003-21.2</t>
  </si>
  <si>
    <t>31089-9</t>
  </si>
  <si>
    <t>31089-19.4</t>
  </si>
  <si>
    <t>31089-24</t>
  </si>
  <si>
    <t>31135-9</t>
  </si>
  <si>
    <t>31194-17.2</t>
  </si>
  <si>
    <t>31194-23</t>
  </si>
  <si>
    <t>31194-24</t>
  </si>
  <si>
    <t>31325-1</t>
  </si>
  <si>
    <t>31325-2.1</t>
  </si>
  <si>
    <t>31325-5.1</t>
  </si>
  <si>
    <t>31325-5.2</t>
  </si>
  <si>
    <t>31325-9</t>
  </si>
  <si>
    <t>31325-17.1</t>
  </si>
  <si>
    <t>31325-17.2</t>
  </si>
  <si>
    <t>31325-18</t>
  </si>
  <si>
    <t>31325-19.3</t>
  </si>
  <si>
    <t>31325-19.4</t>
  </si>
  <si>
    <t>31325-21.2</t>
  </si>
  <si>
    <t>31348-1</t>
  </si>
  <si>
    <t>31348-2.1</t>
  </si>
  <si>
    <t>31348-5.1</t>
  </si>
  <si>
    <t>31348-5.2</t>
  </si>
  <si>
    <t>31348-9</t>
  </si>
  <si>
    <t>31348-17.1</t>
  </si>
  <si>
    <t>31348-17.2</t>
  </si>
  <si>
    <t>31348-18</t>
  </si>
  <si>
    <t>31348-19.3</t>
  </si>
  <si>
    <t>31348-19.4</t>
  </si>
  <si>
    <t>31348-21.2</t>
  </si>
  <si>
    <t>31348-24</t>
  </si>
  <si>
    <t>31380-24</t>
  </si>
  <si>
    <t>31534-24</t>
  </si>
  <si>
    <t>31925-1</t>
  </si>
  <si>
    <t>31925-2.1</t>
  </si>
  <si>
    <t>31925-9</t>
  </si>
  <si>
    <t>31925-17.1</t>
  </si>
  <si>
    <t>31925-19.3</t>
  </si>
  <si>
    <t>31925-19.4</t>
  </si>
  <si>
    <t>31925-21.2</t>
  </si>
  <si>
    <t>31933-1</t>
  </si>
  <si>
    <t>31933-2.1</t>
  </si>
  <si>
    <t>31933-9</t>
  </si>
  <si>
    <t>31968-19.1</t>
  </si>
  <si>
    <t>31968-19.2</t>
  </si>
  <si>
    <t>31968-21.1</t>
  </si>
  <si>
    <t>32301-5.1</t>
  </si>
  <si>
    <t>32301-5.2</t>
  </si>
  <si>
    <t>32301-17.1</t>
  </si>
  <si>
    <t>32301-18</t>
  </si>
  <si>
    <t>32301-19.3</t>
  </si>
  <si>
    <t>32301-19.4</t>
  </si>
  <si>
    <t>32301-21.2</t>
  </si>
  <si>
    <t>32450-17.2</t>
  </si>
  <si>
    <t>32506-1</t>
  </si>
  <si>
    <t>32506-2.1</t>
  </si>
  <si>
    <t>32506-5.1</t>
  </si>
  <si>
    <t>32506-5.2</t>
  </si>
  <si>
    <t>32506-9</t>
  </si>
  <si>
    <t>32506-17.1</t>
  </si>
  <si>
    <t>32506-17.2</t>
  </si>
  <si>
    <t>32506-18</t>
  </si>
  <si>
    <t>32506-19.3</t>
  </si>
  <si>
    <t>32506-19.4</t>
  </si>
  <si>
    <t>32506-21.2</t>
  </si>
  <si>
    <t>32514-11</t>
  </si>
  <si>
    <t>32514-17.1</t>
  </si>
  <si>
    <t>32514-17.2</t>
  </si>
  <si>
    <t>32514-19.3</t>
  </si>
  <si>
    <t>32514-19.4</t>
  </si>
  <si>
    <t>32514-21.2</t>
  </si>
  <si>
    <t>32603-2.1</t>
  </si>
  <si>
    <t>32603-4</t>
  </si>
  <si>
    <t>32603-9</t>
  </si>
  <si>
    <t>32603-17.1</t>
  </si>
  <si>
    <t>32603-17.2</t>
  </si>
  <si>
    <t>32603-19.1</t>
  </si>
  <si>
    <t>32603-19.2</t>
  </si>
  <si>
    <t>32603-21.1</t>
  </si>
  <si>
    <t>32603-23</t>
  </si>
  <si>
    <t>32603-24</t>
  </si>
  <si>
    <t>32620-1</t>
  </si>
  <si>
    <t>32620-2.1</t>
  </si>
  <si>
    <t>32620-5.1</t>
  </si>
  <si>
    <t>32620-5.2</t>
  </si>
  <si>
    <t>32620-9</t>
  </si>
  <si>
    <t>32620-17.1</t>
  </si>
  <si>
    <t>32620-17.2</t>
  </si>
  <si>
    <t>32620-19.3</t>
  </si>
  <si>
    <t>32620-19.4</t>
  </si>
  <si>
    <t>32620-21.2</t>
  </si>
  <si>
    <t>32778-24</t>
  </si>
  <si>
    <t>32867-24</t>
  </si>
  <si>
    <t>32875-17.1</t>
  </si>
  <si>
    <t>32875-19.4</t>
  </si>
  <si>
    <t>32875-21.2</t>
  </si>
  <si>
    <t>32875-24</t>
  </si>
  <si>
    <t>32921-11</t>
  </si>
  <si>
    <t>32930-1</t>
  </si>
  <si>
    <t>32930-2.1</t>
  </si>
  <si>
    <t>32930-5.1</t>
  </si>
  <si>
    <t>32930-5.2</t>
  </si>
  <si>
    <t>32930-17.1</t>
  </si>
  <si>
    <t>32930-19.4</t>
  </si>
  <si>
    <t>33022-1</t>
  </si>
  <si>
    <t>33022-2.1</t>
  </si>
  <si>
    <t>33022-9</t>
  </si>
  <si>
    <t>33022-17.1</t>
  </si>
  <si>
    <t>33022-18</t>
  </si>
  <si>
    <t>33022-19.1</t>
  </si>
  <si>
    <t>33022-19.2</t>
  </si>
  <si>
    <t>33022-21.1</t>
  </si>
  <si>
    <t>33120-19.1</t>
  </si>
  <si>
    <t>33120-19.2</t>
  </si>
  <si>
    <t>33120-21.1</t>
  </si>
  <si>
    <t>33162-5.1</t>
  </si>
  <si>
    <t>33162-5.2</t>
  </si>
  <si>
    <t>33162-9</t>
  </si>
  <si>
    <t>33162-17.1</t>
  </si>
  <si>
    <t>33162-24</t>
  </si>
  <si>
    <t>33170-2.4</t>
  </si>
  <si>
    <t>33200-11</t>
  </si>
  <si>
    <t>33391-11</t>
  </si>
  <si>
    <t>33499-1</t>
  </si>
  <si>
    <t>33588-17.1</t>
  </si>
  <si>
    <t>33588-18</t>
  </si>
  <si>
    <t>33588-19.3</t>
  </si>
  <si>
    <t>33588-19.4</t>
  </si>
  <si>
    <t>33588-21.2</t>
  </si>
  <si>
    <t>33600-17.1</t>
  </si>
  <si>
    <t>33600-17.2</t>
  </si>
  <si>
    <t>33600-18</t>
  </si>
  <si>
    <t>33600-19.3</t>
  </si>
  <si>
    <t>33600-19.4</t>
  </si>
  <si>
    <t>33600-21.2</t>
  </si>
  <si>
    <t>33723-5.2</t>
  </si>
  <si>
    <t>33723-9</t>
  </si>
  <si>
    <t>33723-17.1</t>
  </si>
  <si>
    <t>33898-1</t>
  </si>
  <si>
    <t>33898-4</t>
  </si>
  <si>
    <t>33898-9</t>
  </si>
  <si>
    <t>33898-17.1</t>
  </si>
  <si>
    <t>33898-19.3</t>
  </si>
  <si>
    <t>33898-19.4</t>
  </si>
  <si>
    <t>33898-21.2</t>
  </si>
  <si>
    <t>33898-24</t>
  </si>
  <si>
    <t>34037-17.1</t>
  </si>
  <si>
    <t>34037-19.3</t>
  </si>
  <si>
    <t>34037-19.4</t>
  </si>
  <si>
    <t>34037-21.2</t>
  </si>
  <si>
    <t>34274-9</t>
  </si>
  <si>
    <t>34339-19.1</t>
  </si>
  <si>
    <t>34339-19.2</t>
  </si>
  <si>
    <t>34339-21.1</t>
  </si>
  <si>
    <t>34347-2.1</t>
  </si>
  <si>
    <t>34347-23</t>
  </si>
  <si>
    <t>34347-24</t>
  </si>
  <si>
    <t>34495-11</t>
  </si>
  <si>
    <t>34495-17.2</t>
  </si>
  <si>
    <t>34690-4</t>
  </si>
  <si>
    <t>34690-5.1</t>
  </si>
  <si>
    <t>34690-5.2</t>
  </si>
  <si>
    <t>34690-9</t>
  </si>
  <si>
    <t>34690-17.1</t>
  </si>
  <si>
    <t>34690-19.3</t>
  </si>
  <si>
    <t>34690-19.4</t>
  </si>
  <si>
    <t>34690-21.2</t>
  </si>
  <si>
    <t>34789-19.1</t>
  </si>
  <si>
    <t>34789-19.2</t>
  </si>
  <si>
    <t>35009-24</t>
  </si>
  <si>
    <t>35157-11</t>
  </si>
  <si>
    <t>35157-17.1</t>
  </si>
  <si>
    <t>35157-24</t>
  </si>
  <si>
    <t>35181-17.1</t>
  </si>
  <si>
    <t>35181-17.2</t>
  </si>
  <si>
    <t>35181-18</t>
  </si>
  <si>
    <t>35181-23</t>
  </si>
  <si>
    <t>35289-1</t>
  </si>
  <si>
    <t>35289-2.1</t>
  </si>
  <si>
    <t>35289-5.1</t>
  </si>
  <si>
    <t>35289-5.2</t>
  </si>
  <si>
    <t>35289-9</t>
  </si>
  <si>
    <t>35289-11</t>
  </si>
  <si>
    <t>35289-17.1</t>
  </si>
  <si>
    <t>35289-17.2</t>
  </si>
  <si>
    <t>35289-18</t>
  </si>
  <si>
    <t>35289-19.3</t>
  </si>
  <si>
    <t>35289-19.4</t>
  </si>
  <si>
    <t>35289-21.2</t>
  </si>
  <si>
    <t>35289-23</t>
  </si>
  <si>
    <t>35289-24</t>
  </si>
  <si>
    <t>35300-1</t>
  </si>
  <si>
    <t>35300-2.1</t>
  </si>
  <si>
    <t>35300-9</t>
  </si>
  <si>
    <t>35300-17.1</t>
  </si>
  <si>
    <t>35300-17.2</t>
  </si>
  <si>
    <t>35300-18</t>
  </si>
  <si>
    <t>35300-23</t>
  </si>
  <si>
    <t>35408-1</t>
  </si>
  <si>
    <t>35408-2.1</t>
  </si>
  <si>
    <t>35408-9</t>
  </si>
  <si>
    <t>35408-17.1</t>
  </si>
  <si>
    <t>35408-17.2</t>
  </si>
  <si>
    <t>35408-19.3</t>
  </si>
  <si>
    <t>35408-19.4</t>
  </si>
  <si>
    <t>35408-21.2</t>
  </si>
  <si>
    <t>35416-1</t>
  </si>
  <si>
    <t>35416-17.1</t>
  </si>
  <si>
    <t>35629-1</t>
  </si>
  <si>
    <t>35629-2.1</t>
  </si>
  <si>
    <t>35629-5.1</t>
  </si>
  <si>
    <t>35629-5.2</t>
  </si>
  <si>
    <t>35629-9</t>
  </si>
  <si>
    <t>35629-17.1</t>
  </si>
  <si>
    <t>35629-18</t>
  </si>
  <si>
    <t>35629-19.3</t>
  </si>
  <si>
    <t>35629-19.4</t>
  </si>
  <si>
    <t>35629-21.2</t>
  </si>
  <si>
    <t>35629-23</t>
  </si>
  <si>
    <t>35769-17.1</t>
  </si>
  <si>
    <t>35882-19.1</t>
  </si>
  <si>
    <t>35882-19.2</t>
  </si>
  <si>
    <t>35882-21.1</t>
  </si>
  <si>
    <t>35904-11</t>
  </si>
  <si>
    <t>36064-1</t>
  </si>
  <si>
    <t>36064-2.1</t>
  </si>
  <si>
    <t>36064-5.1</t>
  </si>
  <si>
    <t>36064-5.2</t>
  </si>
  <si>
    <t>36064-9</t>
  </si>
  <si>
    <t>36064-17.1</t>
  </si>
  <si>
    <t>36064-17.2</t>
  </si>
  <si>
    <t>36064-18</t>
  </si>
  <si>
    <t>36064-19.3</t>
  </si>
  <si>
    <t>36064-19.4</t>
  </si>
  <si>
    <t>36064-21.2</t>
  </si>
  <si>
    <t>36137-4</t>
  </si>
  <si>
    <t>36137-9</t>
  </si>
  <si>
    <t>36137-17.1</t>
  </si>
  <si>
    <t>36145-4</t>
  </si>
  <si>
    <t>36145-9</t>
  </si>
  <si>
    <t>36145-17.1</t>
  </si>
  <si>
    <t>36145-19.1</t>
  </si>
  <si>
    <t>36145-19.2</t>
  </si>
  <si>
    <t>36145-21.1</t>
  </si>
  <si>
    <t>36226-23</t>
  </si>
  <si>
    <t>36226-24</t>
  </si>
  <si>
    <t>36234-11</t>
  </si>
  <si>
    <t>36234-17.1</t>
  </si>
  <si>
    <t>36307-17.1</t>
  </si>
  <si>
    <t>36307-24</t>
  </si>
  <si>
    <t>36331-17.2</t>
  </si>
  <si>
    <t>36340-17.1</t>
  </si>
  <si>
    <t>36340-17.2</t>
  </si>
  <si>
    <t>36560-1</t>
  </si>
  <si>
    <t>36560-2.1</t>
  </si>
  <si>
    <t>36560-17.1</t>
  </si>
  <si>
    <t>36650-23</t>
  </si>
  <si>
    <t>36650-24</t>
  </si>
  <si>
    <t>36684-5.1</t>
  </si>
  <si>
    <t>36684-19.1</t>
  </si>
  <si>
    <t>36684-19.2</t>
  </si>
  <si>
    <t>36684-19.3</t>
  </si>
  <si>
    <t>36684-19.4</t>
  </si>
  <si>
    <t>36684-21.1</t>
  </si>
  <si>
    <t>36684-21.2</t>
  </si>
  <si>
    <t>36781-2.4</t>
  </si>
  <si>
    <t>36854-9</t>
  </si>
  <si>
    <t>36854-17.1</t>
  </si>
  <si>
    <t>36854-19.1</t>
  </si>
  <si>
    <t>36854-19.2</t>
  </si>
  <si>
    <t>36854-19.3</t>
  </si>
  <si>
    <t>36854-19.4</t>
  </si>
  <si>
    <t>36854-21.1</t>
  </si>
  <si>
    <t>36854-21.2</t>
  </si>
  <si>
    <t>36862-5.1</t>
  </si>
  <si>
    <t>36862-5.2</t>
  </si>
  <si>
    <t>36862-17.1</t>
  </si>
  <si>
    <t>36862-19.2</t>
  </si>
  <si>
    <t>36862-21.1</t>
  </si>
  <si>
    <t>36897-5.1</t>
  </si>
  <si>
    <t>36897-5.2</t>
  </si>
  <si>
    <t>36897-17.1</t>
  </si>
  <si>
    <t>36897-19.3</t>
  </si>
  <si>
    <t>36897-19.4</t>
  </si>
  <si>
    <t>36897-21.2</t>
  </si>
  <si>
    <t>36897-23</t>
  </si>
  <si>
    <t>36927-2.1</t>
  </si>
  <si>
    <t>36927-9</t>
  </si>
  <si>
    <t>36927-17.1</t>
  </si>
  <si>
    <t>36927-18</t>
  </si>
  <si>
    <t>36943-1</t>
  </si>
  <si>
    <t>36943-2.1</t>
  </si>
  <si>
    <t>36943-4</t>
  </si>
  <si>
    <t>36943-17.1</t>
  </si>
  <si>
    <t>37060-24</t>
  </si>
  <si>
    <t>37206-9</t>
  </si>
  <si>
    <t>37206-17.1</t>
  </si>
  <si>
    <t>37206-17.2</t>
  </si>
  <si>
    <t>37206-18</t>
  </si>
  <si>
    <t>37206-19.4</t>
  </si>
  <si>
    <t>37206-23</t>
  </si>
  <si>
    <t>37206-24</t>
  </si>
  <si>
    <t>37257-4</t>
  </si>
  <si>
    <t>37257-5.1</t>
  </si>
  <si>
    <t>37257-5.2</t>
  </si>
  <si>
    <t>37257-9</t>
  </si>
  <si>
    <t>37257-19.3</t>
  </si>
  <si>
    <t>37257-19.4</t>
  </si>
  <si>
    <t>37273-1</t>
  </si>
  <si>
    <t>37273-2.1</t>
  </si>
  <si>
    <t>37273-5.1</t>
  </si>
  <si>
    <t>37273-5.2</t>
  </si>
  <si>
    <t>37273-9</t>
  </si>
  <si>
    <t>37273-17.1</t>
  </si>
  <si>
    <t>37273-17.2</t>
  </si>
  <si>
    <t>37273-19.3</t>
  </si>
  <si>
    <t>37273-19.4</t>
  </si>
  <si>
    <t>37273-21.2</t>
  </si>
  <si>
    <t>37273-23</t>
  </si>
  <si>
    <t>37273-24</t>
  </si>
  <si>
    <t>37478-4</t>
  </si>
  <si>
    <t>37478-5.1</t>
  </si>
  <si>
    <t>37478-5.2</t>
  </si>
  <si>
    <t>37478-17.1</t>
  </si>
  <si>
    <t>37478-18</t>
  </si>
  <si>
    <t>37478-19.1</t>
  </si>
  <si>
    <t>37478-19.2</t>
  </si>
  <si>
    <t>37478-19.3</t>
  </si>
  <si>
    <t>37478-19.4</t>
  </si>
  <si>
    <t>37478-21.1</t>
  </si>
  <si>
    <t>37478-21.2</t>
  </si>
  <si>
    <t>37540-9</t>
  </si>
  <si>
    <t>37540-11</t>
  </si>
  <si>
    <t>37540-17.1</t>
  </si>
  <si>
    <t>37540-17.2</t>
  </si>
  <si>
    <t>37540-23</t>
  </si>
  <si>
    <t>37621-17.1</t>
  </si>
  <si>
    <t>37648-19.2</t>
  </si>
  <si>
    <t>37648-21.1</t>
  </si>
  <si>
    <t>37710-1</t>
  </si>
  <si>
    <t>37710-4</t>
  </si>
  <si>
    <t>37710-9</t>
  </si>
  <si>
    <t>37710-17.1</t>
  </si>
  <si>
    <t>37850-4</t>
  </si>
  <si>
    <t>37850-17.1</t>
  </si>
  <si>
    <t>37850-19.1</t>
  </si>
  <si>
    <t>37850-19.2</t>
  </si>
  <si>
    <t>37850-21.1</t>
  </si>
  <si>
    <t>37877-1</t>
  </si>
  <si>
    <t>37877-2.1</t>
  </si>
  <si>
    <t>37877-4</t>
  </si>
  <si>
    <t>37877-5.1</t>
  </si>
  <si>
    <t>37877-5.2</t>
  </si>
  <si>
    <t>37877-9</t>
  </si>
  <si>
    <t>37877-17.1</t>
  </si>
  <si>
    <t>37877-18</t>
  </si>
  <si>
    <t>37877-19.3</t>
  </si>
  <si>
    <t>37877-19.4</t>
  </si>
  <si>
    <t>37877-21.2</t>
  </si>
  <si>
    <t>37885-2.1</t>
  </si>
  <si>
    <t>37885-9</t>
  </si>
  <si>
    <t>37885-17.1</t>
  </si>
  <si>
    <t>37885-17.2</t>
  </si>
  <si>
    <t>37885-19.3</t>
  </si>
  <si>
    <t>37885-19.4</t>
  </si>
  <si>
    <t>37885-21.2</t>
  </si>
  <si>
    <t>37885-23</t>
  </si>
  <si>
    <t>37885-24</t>
  </si>
  <si>
    <t>37907-4</t>
  </si>
  <si>
    <t>37907-9</t>
  </si>
  <si>
    <t>37907-17.1</t>
  </si>
  <si>
    <t>37915-9</t>
  </si>
  <si>
    <t>37915-19.1</t>
  </si>
  <si>
    <t>37915-19.2</t>
  </si>
  <si>
    <t>37915-21.1</t>
  </si>
  <si>
    <t>37940-24</t>
  </si>
  <si>
    <t>38067-4</t>
  </si>
  <si>
    <t>38067-9</t>
  </si>
  <si>
    <t>38067-19.1</t>
  </si>
  <si>
    <t>38067-19.2</t>
  </si>
  <si>
    <t>38067-21.1</t>
  </si>
  <si>
    <t>38130-4</t>
  </si>
  <si>
    <t>38130-9</t>
  </si>
  <si>
    <t>38130-17.1</t>
  </si>
  <si>
    <t>38245-5.2</t>
  </si>
  <si>
    <t>38245-9</t>
  </si>
  <si>
    <t>38245-17.2</t>
  </si>
  <si>
    <t>38253-1</t>
  </si>
  <si>
    <t>38253-2.1</t>
  </si>
  <si>
    <t>38253-4</t>
  </si>
  <si>
    <t>38253-5.1</t>
  </si>
  <si>
    <t>38253-5.2</t>
  </si>
  <si>
    <t>38253-9</t>
  </si>
  <si>
    <t>38253-17.1</t>
  </si>
  <si>
    <t>38253-17.2</t>
  </si>
  <si>
    <t>38300-5.1</t>
  </si>
  <si>
    <t>38300-5.2</t>
  </si>
  <si>
    <t>38300-17.1</t>
  </si>
  <si>
    <t>38300-19.3</t>
  </si>
  <si>
    <t>38300-21.2</t>
  </si>
  <si>
    <t>38318-1</t>
  </si>
  <si>
    <t>38318-5.1</t>
  </si>
  <si>
    <t>38318-5.2</t>
  </si>
  <si>
    <t>38318-9</t>
  </si>
  <si>
    <t>38318-17.1</t>
  </si>
  <si>
    <t>38318-17.2</t>
  </si>
  <si>
    <t>38318-18</t>
  </si>
  <si>
    <t>38318-19.3</t>
  </si>
  <si>
    <t>38318-19.4</t>
  </si>
  <si>
    <t>38318-21.2</t>
  </si>
  <si>
    <t>38318-23</t>
  </si>
  <si>
    <t>38601-17.1</t>
  </si>
  <si>
    <t>38660-1</t>
  </si>
  <si>
    <t>38660-2.1</t>
  </si>
  <si>
    <t>38660-4</t>
  </si>
  <si>
    <t>38660-9</t>
  </si>
  <si>
    <t>38660-17.1</t>
  </si>
  <si>
    <t>38733-5.1</t>
  </si>
  <si>
    <t>38733-5.2</t>
  </si>
  <si>
    <t>38733-17.1</t>
  </si>
  <si>
    <t>38733-19.3</t>
  </si>
  <si>
    <t>38733-19.4</t>
  </si>
  <si>
    <t>38733-21.2</t>
  </si>
  <si>
    <t>38911-1</t>
  </si>
  <si>
    <t>38911-2.1</t>
  </si>
  <si>
    <t>38911-5.1</t>
  </si>
  <si>
    <t>38911-5.2</t>
  </si>
  <si>
    <t>38911-9</t>
  </si>
  <si>
    <t>38911-17.1</t>
  </si>
  <si>
    <t>38911-17.2</t>
  </si>
  <si>
    <t>38911-18</t>
  </si>
  <si>
    <t>38911-19.3</t>
  </si>
  <si>
    <t>38911-19.4</t>
  </si>
  <si>
    <t>38911-21.2</t>
  </si>
  <si>
    <t>38962-17.1</t>
  </si>
  <si>
    <t>38962-17.2</t>
  </si>
  <si>
    <t>38970-1</t>
  </si>
  <si>
    <t>38970-2.1</t>
  </si>
  <si>
    <t>38970-5.1</t>
  </si>
  <si>
    <t>38970-5.2</t>
  </si>
  <si>
    <t>38970-9</t>
  </si>
  <si>
    <t>38970-17.1</t>
  </si>
  <si>
    <t>38970-17.2</t>
  </si>
  <si>
    <t>38970-18</t>
  </si>
  <si>
    <t>38970-19.3</t>
  </si>
  <si>
    <t>38970-19.4</t>
  </si>
  <si>
    <t>38970-21.2</t>
  </si>
  <si>
    <t>38970-24</t>
  </si>
  <si>
    <t>38997-19.3</t>
  </si>
  <si>
    <t>38997-19.4</t>
  </si>
  <si>
    <t>38997-21.2</t>
  </si>
  <si>
    <t>39012-19.1</t>
  </si>
  <si>
    <t>39012-19.2</t>
  </si>
  <si>
    <t>39012-21.1</t>
  </si>
  <si>
    <t>39039-2.4</t>
  </si>
  <si>
    <t>39217-1</t>
  </si>
  <si>
    <t>39217-2.1</t>
  </si>
  <si>
    <t>39217-4</t>
  </si>
  <si>
    <t>39217-5.1</t>
  </si>
  <si>
    <t>39217-9</t>
  </si>
  <si>
    <t>39217-17.1</t>
  </si>
  <si>
    <t>39217-17.2</t>
  </si>
  <si>
    <t>39217-18</t>
  </si>
  <si>
    <t>39217-21.2</t>
  </si>
  <si>
    <t>39217-23</t>
  </si>
  <si>
    <t>39306-5.1</t>
  </si>
  <si>
    <t>39306-5.2</t>
  </si>
  <si>
    <t>39306-9</t>
  </si>
  <si>
    <t>39306-17.1</t>
  </si>
  <si>
    <t>39306-23</t>
  </si>
  <si>
    <t>39306-24</t>
  </si>
  <si>
    <t>39322-1</t>
  </si>
  <si>
    <t>39322-9</t>
  </si>
  <si>
    <t>39551-24</t>
  </si>
  <si>
    <t>39845-1</t>
  </si>
  <si>
    <t>39845-2.1</t>
  </si>
  <si>
    <t>39845-9</t>
  </si>
  <si>
    <t>39845-17.1</t>
  </si>
  <si>
    <t>39845-17.2</t>
  </si>
  <si>
    <t>39845-18</t>
  </si>
  <si>
    <t>39845-19.4</t>
  </si>
  <si>
    <t>39950-19.1</t>
  </si>
  <si>
    <t>39950-19.2</t>
  </si>
  <si>
    <t>39950-21.1</t>
  </si>
  <si>
    <t>40010-9</t>
  </si>
  <si>
    <t>40010-19.1</t>
  </si>
  <si>
    <t>40010-19.2</t>
  </si>
  <si>
    <t>40010-21.1</t>
  </si>
  <si>
    <t>40045-1</t>
  </si>
  <si>
    <t>40045-2.1</t>
  </si>
  <si>
    <t>40045-5.1</t>
  </si>
  <si>
    <t>40045-5.2</t>
  </si>
  <si>
    <t>40045-9</t>
  </si>
  <si>
    <t>40045-17.1</t>
  </si>
  <si>
    <t>40045-17.2</t>
  </si>
  <si>
    <t>40045-19.3</t>
  </si>
  <si>
    <t>40045-19.4</t>
  </si>
  <si>
    <t>40045-21.2</t>
  </si>
  <si>
    <t>40045-23</t>
  </si>
  <si>
    <t>40088-17.1</t>
  </si>
  <si>
    <t>40088-19.4</t>
  </si>
  <si>
    <t>40088-21.2</t>
  </si>
  <si>
    <t>40142-1</t>
  </si>
  <si>
    <t>40142-2.1</t>
  </si>
  <si>
    <t>40142-5.1</t>
  </si>
  <si>
    <t>40142-5.2</t>
  </si>
  <si>
    <t>40142-9</t>
  </si>
  <si>
    <t>40142-17.1</t>
  </si>
  <si>
    <t>40142-17.2</t>
  </si>
  <si>
    <t>40142-19.3</t>
  </si>
  <si>
    <t>40142-19.4</t>
  </si>
  <si>
    <t>40142-21.2</t>
  </si>
  <si>
    <t>40142-23</t>
  </si>
  <si>
    <t>40150-19.1</t>
  </si>
  <si>
    <t>40150-19.2</t>
  </si>
  <si>
    <t>40150-21.1</t>
  </si>
  <si>
    <t>40169-19.1</t>
  </si>
  <si>
    <t>40169-19.2</t>
  </si>
  <si>
    <t>40169-21.1</t>
  </si>
  <si>
    <t>40258-17.1</t>
  </si>
  <si>
    <t>40258-18</t>
  </si>
  <si>
    <t>40258-19.3</t>
  </si>
  <si>
    <t>40258-19.4</t>
  </si>
  <si>
    <t>40371-1</t>
  </si>
  <si>
    <t>40371-2.1</t>
  </si>
  <si>
    <t>40371-5.1</t>
  </si>
  <si>
    <t>40371-5.2</t>
  </si>
  <si>
    <t>40371-9</t>
  </si>
  <si>
    <t>40371-17.1</t>
  </si>
  <si>
    <t>40371-18</t>
  </si>
  <si>
    <t>40371-19.3</t>
  </si>
  <si>
    <t>40371-19.4</t>
  </si>
  <si>
    <t>40371-21.2</t>
  </si>
  <si>
    <t>40371-23</t>
  </si>
  <si>
    <t>40436-2.4</t>
  </si>
  <si>
    <t>40436-17.1</t>
  </si>
  <si>
    <t>40436-17.2</t>
  </si>
  <si>
    <t>40444-17.1</t>
  </si>
  <si>
    <t>40444-23</t>
  </si>
  <si>
    <t>40444-24</t>
  </si>
  <si>
    <t>40460-17.1</t>
  </si>
  <si>
    <t>40460-19.3</t>
  </si>
  <si>
    <t>40460-19.4</t>
  </si>
  <si>
    <t>40460-21.2</t>
  </si>
  <si>
    <t>40649-19.1</t>
  </si>
  <si>
    <t>40649-19.2</t>
  </si>
  <si>
    <t>40649-21.1</t>
  </si>
  <si>
    <t>40673-1</t>
  </si>
  <si>
    <t>40673-2.1</t>
  </si>
  <si>
    <t>40673-4</t>
  </si>
  <si>
    <t>40673-9</t>
  </si>
  <si>
    <t>40673-17.1</t>
  </si>
  <si>
    <t>40703-4</t>
  </si>
  <si>
    <t>40703-9</t>
  </si>
  <si>
    <t>40703-17.1</t>
  </si>
  <si>
    <t>40827-9</t>
  </si>
  <si>
    <t>40827-17.1</t>
  </si>
  <si>
    <t>41050-17.1</t>
  </si>
  <si>
    <t>41050-17.2</t>
  </si>
  <si>
    <t>41181-17.1</t>
  </si>
  <si>
    <t>41238-5.1</t>
  </si>
  <si>
    <t>41238-5.2</t>
  </si>
  <si>
    <t>41238-18</t>
  </si>
  <si>
    <t>41238-19.3</t>
  </si>
  <si>
    <t>41238-19.4</t>
  </si>
  <si>
    <t>41238-21.2</t>
  </si>
  <si>
    <t>41262-1</t>
  </si>
  <si>
    <t>41262-2.1</t>
  </si>
  <si>
    <t>41262-5.1</t>
  </si>
  <si>
    <t>41262-9</t>
  </si>
  <si>
    <t>41335-4</t>
  </si>
  <si>
    <t>41343-1</t>
  </si>
  <si>
    <t>41343-2.1</t>
  </si>
  <si>
    <t>41343-5.1</t>
  </si>
  <si>
    <t>41343-5.2</t>
  </si>
  <si>
    <t>41343-9</t>
  </si>
  <si>
    <t>41343-17.1</t>
  </si>
  <si>
    <t>41343-17.2</t>
  </si>
  <si>
    <t>41343-18</t>
  </si>
  <si>
    <t>41343-19.3</t>
  </si>
  <si>
    <t>41343-19.4</t>
  </si>
  <si>
    <t>41343-21.2</t>
  </si>
  <si>
    <t>41394-5.1</t>
  </si>
  <si>
    <t>41394-5.2</t>
  </si>
  <si>
    <t>41394-17.1</t>
  </si>
  <si>
    <t>41394-18</t>
  </si>
  <si>
    <t>41394-19.3</t>
  </si>
  <si>
    <t>41394-19.4</t>
  </si>
  <si>
    <t>41394-21.2</t>
  </si>
  <si>
    <t>41424-5.1</t>
  </si>
  <si>
    <t>41424-17.1</t>
  </si>
  <si>
    <t>41424-18</t>
  </si>
  <si>
    <t>41424-19.3</t>
  </si>
  <si>
    <t>41424-19.4</t>
  </si>
  <si>
    <t>41424-21.2</t>
  </si>
  <si>
    <t>41459-1</t>
  </si>
  <si>
    <t>41459-2.1</t>
  </si>
  <si>
    <t>41459-4</t>
  </si>
  <si>
    <t>41459-9</t>
  </si>
  <si>
    <t>41459-17.1</t>
  </si>
  <si>
    <t>41483-24</t>
  </si>
  <si>
    <t>41564-1</t>
  </si>
  <si>
    <t>41564-2.1</t>
  </si>
  <si>
    <t>41564-4</t>
  </si>
  <si>
    <t>41564-9</t>
  </si>
  <si>
    <t>41564-17.1</t>
  </si>
  <si>
    <t>41602-1</t>
  </si>
  <si>
    <t>41602-2.1</t>
  </si>
  <si>
    <t>41602-5.1</t>
  </si>
  <si>
    <t>41602-5.2</t>
  </si>
  <si>
    <t>41602-9</t>
  </si>
  <si>
    <t>41602-17.1</t>
  </si>
  <si>
    <t>41602-17.2</t>
  </si>
  <si>
    <t>41602-18</t>
  </si>
  <si>
    <t>41602-19.3</t>
  </si>
  <si>
    <t>41602-19.4</t>
  </si>
  <si>
    <t>41602-21.2</t>
  </si>
  <si>
    <t>41688-1</t>
  </si>
  <si>
    <t>41688-2.1</t>
  </si>
  <si>
    <t>41688-4</t>
  </si>
  <si>
    <t>41688-17.1</t>
  </si>
  <si>
    <t>41840-9</t>
  </si>
  <si>
    <t>41840-19.3</t>
  </si>
  <si>
    <t>41840-19.4</t>
  </si>
  <si>
    <t>41840-21.2</t>
  </si>
  <si>
    <t>41998-5.1</t>
  </si>
  <si>
    <t>41998-5.2</t>
  </si>
  <si>
    <t>41998-17.1</t>
  </si>
  <si>
    <t>41998-17.2</t>
  </si>
  <si>
    <t>41998-19.3</t>
  </si>
  <si>
    <t>41998-19.4</t>
  </si>
  <si>
    <t>41998-21.2</t>
  </si>
  <si>
    <t>42005-1</t>
  </si>
  <si>
    <t>42005-2.1</t>
  </si>
  <si>
    <t>42005-5.1</t>
  </si>
  <si>
    <t>42005-5.2</t>
  </si>
  <si>
    <t>42005-9</t>
  </si>
  <si>
    <t>42005-19.1</t>
  </si>
  <si>
    <t>42005-19.2</t>
  </si>
  <si>
    <t>42005-19.3</t>
  </si>
  <si>
    <t>42005-19.4</t>
  </si>
  <si>
    <t>42005-21.2</t>
  </si>
  <si>
    <t>42048-1</t>
  </si>
  <si>
    <t>42048-2.1</t>
  </si>
  <si>
    <t>42048-5.1</t>
  </si>
  <si>
    <t>42048-5.2</t>
  </si>
  <si>
    <t>42048-17.1</t>
  </si>
  <si>
    <t>42110-1</t>
  </si>
  <si>
    <t>42110-2.1</t>
  </si>
  <si>
    <t>42307-5.1</t>
  </si>
  <si>
    <t>42307-5.2</t>
  </si>
  <si>
    <t>42307-9</t>
  </si>
  <si>
    <t>42307-17.1</t>
  </si>
  <si>
    <t>42307-17.2</t>
  </si>
  <si>
    <t>42307-19.3</t>
  </si>
  <si>
    <t>42307-19.4</t>
  </si>
  <si>
    <t>42307-21.2</t>
  </si>
  <si>
    <t>42307-24</t>
  </si>
  <si>
    <t>42376-1</t>
  </si>
  <si>
    <t>42376-2.1</t>
  </si>
  <si>
    <t>42376-2.4</t>
  </si>
  <si>
    <t>42376-5.1</t>
  </si>
  <si>
    <t>42376-5.2</t>
  </si>
  <si>
    <t>42376-9</t>
  </si>
  <si>
    <t>42376-17.1</t>
  </si>
  <si>
    <t>42376-17.2</t>
  </si>
  <si>
    <t>42376-18</t>
  </si>
  <si>
    <t>42376-19.3</t>
  </si>
  <si>
    <t>42376-19.4</t>
  </si>
  <si>
    <t>42376-21.2</t>
  </si>
  <si>
    <t>42390-1</t>
  </si>
  <si>
    <t>42390-2.1</t>
  </si>
  <si>
    <t>42390-4</t>
  </si>
  <si>
    <t>42390-5.1</t>
  </si>
  <si>
    <t>42390-5.2</t>
  </si>
  <si>
    <t>42390-9</t>
  </si>
  <si>
    <t>42390-17.1</t>
  </si>
  <si>
    <t>42390-17.2</t>
  </si>
  <si>
    <t>42390-19.3</t>
  </si>
  <si>
    <t>42390-19.4</t>
  </si>
  <si>
    <t>42390-21.2</t>
  </si>
  <si>
    <t>42404-4</t>
  </si>
  <si>
    <t>42404-9</t>
  </si>
  <si>
    <t>42404-17.1</t>
  </si>
  <si>
    <t>42404-18</t>
  </si>
  <si>
    <t>42404-19.3</t>
  </si>
  <si>
    <t>42404-19.4</t>
  </si>
  <si>
    <t>42404-21.2</t>
  </si>
  <si>
    <t>42447-19.1</t>
  </si>
  <si>
    <t>42447-19.2</t>
  </si>
  <si>
    <t>42447-21.1</t>
  </si>
  <si>
    <t>42552-2.1</t>
  </si>
  <si>
    <t>42552-5.1</t>
  </si>
  <si>
    <t>42552-5.2</t>
  </si>
  <si>
    <t>42552-9</t>
  </si>
  <si>
    <t>42552-17.1</t>
  </si>
  <si>
    <t>42552-17.2</t>
  </si>
  <si>
    <t>42552-19.3</t>
  </si>
  <si>
    <t>42552-19.4</t>
  </si>
  <si>
    <t>42552-21.2</t>
  </si>
  <si>
    <t>42552-23</t>
  </si>
  <si>
    <t>42579-1</t>
  </si>
  <si>
    <t>42579-2.1</t>
  </si>
  <si>
    <t>42579-4</t>
  </si>
  <si>
    <t>42579-5.1</t>
  </si>
  <si>
    <t>42579-5.2</t>
  </si>
  <si>
    <t>42579-9</t>
  </si>
  <si>
    <t>42579-17.1</t>
  </si>
  <si>
    <t>42579-18</t>
  </si>
  <si>
    <t>42579-19.1</t>
  </si>
  <si>
    <t>42579-19.2</t>
  </si>
  <si>
    <t>42579-19.3</t>
  </si>
  <si>
    <t>42579-19.4</t>
  </si>
  <si>
    <t>42579-21.1</t>
  </si>
  <si>
    <t>42579-21.2</t>
  </si>
  <si>
    <t>42579-23</t>
  </si>
  <si>
    <t>42587-1</t>
  </si>
  <si>
    <t>42587-2.1</t>
  </si>
  <si>
    <t>42587-5.1</t>
  </si>
  <si>
    <t>42587-5.2</t>
  </si>
  <si>
    <t>42587-17.1</t>
  </si>
  <si>
    <t>42587-18</t>
  </si>
  <si>
    <t>42587-19.3</t>
  </si>
  <si>
    <t>42587-19.4</t>
  </si>
  <si>
    <t>42587-21.2</t>
  </si>
  <si>
    <t>42617-11</t>
  </si>
  <si>
    <t>42706-24</t>
  </si>
  <si>
    <t>42722-1</t>
  </si>
  <si>
    <t>42722-2.1</t>
  </si>
  <si>
    <t>42722-4</t>
  </si>
  <si>
    <t>42722-9</t>
  </si>
  <si>
    <t>42722-17.1</t>
  </si>
  <si>
    <t>42722-19.1</t>
  </si>
  <si>
    <t>42722-19.2</t>
  </si>
  <si>
    <t>42722-21.1</t>
  </si>
  <si>
    <t>42757-2.4</t>
  </si>
  <si>
    <t>42781-19.1</t>
  </si>
  <si>
    <t>42781-19.2</t>
  </si>
  <si>
    <t>42781-21.1</t>
  </si>
  <si>
    <t>42803-2.1</t>
  </si>
  <si>
    <t>42803-5.1</t>
  </si>
  <si>
    <t>42803-5.2</t>
  </si>
  <si>
    <t>42803-17.1</t>
  </si>
  <si>
    <t>42978-1</t>
  </si>
  <si>
    <t>42978-2.1</t>
  </si>
  <si>
    <t>42978-4</t>
  </si>
  <si>
    <t>42978-9</t>
  </si>
  <si>
    <t>42978-17.1</t>
  </si>
  <si>
    <t>43273-1</t>
  </si>
  <si>
    <t>43273-2.1</t>
  </si>
  <si>
    <t>43273-4</t>
  </si>
  <si>
    <t>43273-5.1</t>
  </si>
  <si>
    <t>43273-5.2</t>
  </si>
  <si>
    <t>43273-9</t>
  </si>
  <si>
    <t>43273-17.1</t>
  </si>
  <si>
    <t>43273-23</t>
  </si>
  <si>
    <t>43273-24</t>
  </si>
  <si>
    <t>43370-17.1</t>
  </si>
  <si>
    <t>43370-18</t>
  </si>
  <si>
    <t>43370-19.4</t>
  </si>
  <si>
    <t>43419-4</t>
  </si>
  <si>
    <t>43419-5.1</t>
  </si>
  <si>
    <t>43419-5.2</t>
  </si>
  <si>
    <t>43419-9</t>
  </si>
  <si>
    <t>43419-11</t>
  </si>
  <si>
    <t>43419-17.1</t>
  </si>
  <si>
    <t>43435-1</t>
  </si>
  <si>
    <t>43435-2.1</t>
  </si>
  <si>
    <t>43435-5.1</t>
  </si>
  <si>
    <t>43435-5.2</t>
  </si>
  <si>
    <t>43435-9</t>
  </si>
  <si>
    <t>43435-17.1</t>
  </si>
  <si>
    <t>43435-17.2</t>
  </si>
  <si>
    <t>43435-18</t>
  </si>
  <si>
    <t>43435-19.3</t>
  </si>
  <si>
    <t>43435-19.4</t>
  </si>
  <si>
    <t>43435-21.2</t>
  </si>
  <si>
    <t>43460-4</t>
  </si>
  <si>
    <t>43460-5.1</t>
  </si>
  <si>
    <t>43460-9</t>
  </si>
  <si>
    <t>43460-11</t>
  </si>
  <si>
    <t>43460-17.1</t>
  </si>
  <si>
    <t>43460-17.2</t>
  </si>
  <si>
    <t>43460-23</t>
  </si>
  <si>
    <t>43460-24</t>
  </si>
  <si>
    <t>43478-1</t>
  </si>
  <si>
    <t>43478-2.1</t>
  </si>
  <si>
    <t>43478-5.1</t>
  </si>
  <si>
    <t>43478-5.2</t>
  </si>
  <si>
    <t>43478-9</t>
  </si>
  <si>
    <t>43478-17.1</t>
  </si>
  <si>
    <t>43478-17.2</t>
  </si>
  <si>
    <t>43478-18</t>
  </si>
  <si>
    <t>43478-19.3</t>
  </si>
  <si>
    <t>43478-19.4</t>
  </si>
  <si>
    <t>43478-21.2</t>
  </si>
  <si>
    <t>43494-1</t>
  </si>
  <si>
    <t>43494-2.1</t>
  </si>
  <si>
    <t>43494-4</t>
  </si>
  <si>
    <t>43494-5.1</t>
  </si>
  <si>
    <t>43494-5.2</t>
  </si>
  <si>
    <t>43494-9</t>
  </si>
  <si>
    <t>43494-17.1</t>
  </si>
  <si>
    <t>43494-18</t>
  </si>
  <si>
    <t>43494-19.3</t>
  </si>
  <si>
    <t>43494-19.4</t>
  </si>
  <si>
    <t>43494-21.2</t>
  </si>
  <si>
    <t>43559-1</t>
  </si>
  <si>
    <t>43559-2.1</t>
  </si>
  <si>
    <t>43559-4</t>
  </si>
  <si>
    <t>43559-5.1</t>
  </si>
  <si>
    <t>43559-5.2</t>
  </si>
  <si>
    <t>43559-9</t>
  </si>
  <si>
    <t>43559-17.1</t>
  </si>
  <si>
    <t>43559-18</t>
  </si>
  <si>
    <t>43559-19.1</t>
  </si>
  <si>
    <t>43559-19.2</t>
  </si>
  <si>
    <t>43559-19.3</t>
  </si>
  <si>
    <t>43559-19.4</t>
  </si>
  <si>
    <t>43559-21.1</t>
  </si>
  <si>
    <t>43559-21.2</t>
  </si>
  <si>
    <t>43575-5.1</t>
  </si>
  <si>
    <t>43575-5.2</t>
  </si>
  <si>
    <t>43575-9</t>
  </si>
  <si>
    <t>43575-17.1</t>
  </si>
  <si>
    <t>43575-17.2</t>
  </si>
  <si>
    <t>43575-18</t>
  </si>
  <si>
    <t>43575-19.3</t>
  </si>
  <si>
    <t>43575-19.4</t>
  </si>
  <si>
    <t>43575-21.2</t>
  </si>
  <si>
    <t>43575-23</t>
  </si>
  <si>
    <t>43575-24</t>
  </si>
  <si>
    <t>44245-4</t>
  </si>
  <si>
    <t>44318-17.1</t>
  </si>
  <si>
    <t>44318-18</t>
  </si>
  <si>
    <t>44393-1</t>
  </si>
  <si>
    <t>44393-2.1</t>
  </si>
  <si>
    <t>44393-5.1</t>
  </si>
  <si>
    <t>44393-5.2</t>
  </si>
  <si>
    <t>44393-9</t>
  </si>
  <si>
    <t>44393-17.1</t>
  </si>
  <si>
    <t>44393-17.2</t>
  </si>
  <si>
    <t>44393-18</t>
  </si>
  <si>
    <t>44393-19.3</t>
  </si>
  <si>
    <t>44393-19.4</t>
  </si>
  <si>
    <t>44393-21.2</t>
  </si>
  <si>
    <t>44768-5.1</t>
  </si>
  <si>
    <t>44768-5.2</t>
  </si>
  <si>
    <t>44768-17.1</t>
  </si>
  <si>
    <t>44768-19.3</t>
  </si>
  <si>
    <t>44768-19.4</t>
  </si>
  <si>
    <t>44768-21.2</t>
  </si>
  <si>
    <t>File Name Suffix</t>
  </si>
  <si>
    <t>Excel Extension</t>
  </si>
  <si>
    <t>File Name Pattern</t>
  </si>
  <si>
    <t>Calculated - There should be no need to update these values directly, but it's best to confirm they are correct.</t>
  </si>
  <si>
    <t>Calculated Forms - There should be no need to update Column C directly.</t>
  </si>
  <si>
    <t>.xlsx</t>
  </si>
  <si>
    <t>Yes</t>
  </si>
  <si>
    <t>No</t>
  </si>
  <si>
    <t>LNCODE</t>
  </si>
  <si>
    <t>10030-19.3</t>
  </si>
  <si>
    <t>10030-5.1</t>
  </si>
  <si>
    <t>10043-17.2</t>
  </si>
  <si>
    <t>10051-4</t>
  </si>
  <si>
    <t>10052-17.2</t>
  </si>
  <si>
    <t>10054-17.2</t>
  </si>
  <si>
    <t>10111-17.2</t>
  </si>
  <si>
    <t>10120-24</t>
  </si>
  <si>
    <t>10177-17.2</t>
  </si>
  <si>
    <t>10178-3</t>
  </si>
  <si>
    <t>10324-19.3</t>
  </si>
  <si>
    <t>10367-17.1</t>
  </si>
  <si>
    <t>10391-1</t>
  </si>
  <si>
    <t>10393-17.1</t>
  </si>
  <si>
    <t>10464-17.2</t>
  </si>
  <si>
    <t>10472-9</t>
  </si>
  <si>
    <t>10499-17.1</t>
  </si>
  <si>
    <t>10499-19.3</t>
  </si>
  <si>
    <t>10499-19.4</t>
  </si>
  <si>
    <t>10499-23</t>
  </si>
  <si>
    <t>10510-19.3</t>
  </si>
  <si>
    <t>10638-17.1</t>
  </si>
  <si>
    <t>10638-17.2</t>
  </si>
  <si>
    <t>10642-19.3</t>
  </si>
  <si>
    <t>10665-5.1</t>
  </si>
  <si>
    <t>10676-17.2</t>
  </si>
  <si>
    <t>10730-19.1</t>
  </si>
  <si>
    <t>10750-17.2</t>
  </si>
  <si>
    <t>10750-3</t>
  </si>
  <si>
    <t>10758-17.1</t>
  </si>
  <si>
    <t>10784-17.1</t>
  </si>
  <si>
    <t>10804-3</t>
  </si>
  <si>
    <t>10817-17.2</t>
  </si>
  <si>
    <t>10859-19.3</t>
  </si>
  <si>
    <t>10885-17.1</t>
  </si>
  <si>
    <t>10891-19.1</t>
  </si>
  <si>
    <t>10914-17.2</t>
  </si>
  <si>
    <t>10916-17.1</t>
  </si>
  <si>
    <t>10925-17.2</t>
  </si>
  <si>
    <t>10936-17.2</t>
  </si>
  <si>
    <t>10953-1</t>
  </si>
  <si>
    <t>10953-17.1</t>
  </si>
  <si>
    <t>10953-17.2</t>
  </si>
  <si>
    <t>10953-2.1</t>
  </si>
  <si>
    <t>10953-4</t>
  </si>
  <si>
    <t>10953-9</t>
  </si>
  <si>
    <t>10969-17.2</t>
  </si>
  <si>
    <t>11008-17.2</t>
  </si>
  <si>
    <t>11027-17.1</t>
  </si>
  <si>
    <t>11027-17.2</t>
  </si>
  <si>
    <t>11041-17.2</t>
  </si>
  <si>
    <t>11050-17.2</t>
  </si>
  <si>
    <t>11059-17.2</t>
  </si>
  <si>
    <t>11090-17.2</t>
  </si>
  <si>
    <t>11118-19.3</t>
  </si>
  <si>
    <t>11127-17.1</t>
  </si>
  <si>
    <t>11134-17.2</t>
  </si>
  <si>
    <t>11134-19.3</t>
  </si>
  <si>
    <t>11185-17.2</t>
  </si>
  <si>
    <t>11206-17.2</t>
  </si>
  <si>
    <t>11215-17.2</t>
  </si>
  <si>
    <t>11231-19.3</t>
  </si>
  <si>
    <t>11237-17.2</t>
  </si>
  <si>
    <t>11240-17.2</t>
  </si>
  <si>
    <t>11240-19.3</t>
  </si>
  <si>
    <t>11251-1</t>
  </si>
  <si>
    <t>11251-17.1</t>
  </si>
  <si>
    <t>11251-17.2</t>
  </si>
  <si>
    <t>11251-19.1</t>
  </si>
  <si>
    <t>11251-19.2</t>
  </si>
  <si>
    <t>11251-21.1</t>
  </si>
  <si>
    <t>11251-4</t>
  </si>
  <si>
    <t>11251-9</t>
  </si>
  <si>
    <t>11252-17.2</t>
  </si>
  <si>
    <t>11255-17.2</t>
  </si>
  <si>
    <t>11371-17.2</t>
  </si>
  <si>
    <t>11452-17.2</t>
  </si>
  <si>
    <t>11499-17.2</t>
  </si>
  <si>
    <t>11526-5.2</t>
  </si>
  <si>
    <t>11551-9</t>
  </si>
  <si>
    <t>11600-17.2</t>
  </si>
  <si>
    <t>11673-17.2</t>
  </si>
  <si>
    <t>11770-19.3</t>
  </si>
  <si>
    <t>11835-17.2</t>
  </si>
  <si>
    <t>11843-17.1</t>
  </si>
  <si>
    <t>11851-17.2</t>
  </si>
  <si>
    <t>11853-17.2</t>
  </si>
  <si>
    <t>11967-17.1</t>
  </si>
  <si>
    <t>11991-18</t>
  </si>
  <si>
    <t>11991-19.1</t>
  </si>
  <si>
    <t>11991-19.2</t>
  </si>
  <si>
    <t>11991-21.1</t>
  </si>
  <si>
    <t>12262-17.2</t>
  </si>
  <si>
    <t>12416-17.2</t>
  </si>
  <si>
    <t>12484-4</t>
  </si>
  <si>
    <t>12484-9</t>
  </si>
  <si>
    <t>12502-19.3</t>
  </si>
  <si>
    <t>12502-19.4</t>
  </si>
  <si>
    <t>12502-21.2</t>
  </si>
  <si>
    <t>12536-17.2</t>
  </si>
  <si>
    <t>12573-17.2</t>
  </si>
  <si>
    <t>12645-17.2</t>
  </si>
  <si>
    <t>12696-17.2</t>
  </si>
  <si>
    <t>12718-17.2</t>
  </si>
  <si>
    <t>12777-17.2</t>
  </si>
  <si>
    <t>12831-23</t>
  </si>
  <si>
    <t>12870-17.2</t>
  </si>
  <si>
    <t>12873-17.2</t>
  </si>
  <si>
    <t>13004-17.2</t>
  </si>
  <si>
    <t>13021-17.2</t>
  </si>
  <si>
    <t>13200-17.2</t>
  </si>
  <si>
    <t>13207-17.2</t>
  </si>
  <si>
    <t>13293-19.3</t>
  </si>
  <si>
    <t>13528-17.2</t>
  </si>
  <si>
    <t>13528-18</t>
  </si>
  <si>
    <t>13587-19.1</t>
  </si>
  <si>
    <t>13587-19.2</t>
  </si>
  <si>
    <t>13587-21.1</t>
  </si>
  <si>
    <t>13595-19.1</t>
  </si>
  <si>
    <t>13692-17.2</t>
  </si>
  <si>
    <t>13692-9</t>
  </si>
  <si>
    <t>13714-17.2</t>
  </si>
  <si>
    <t>13722-17.1</t>
  </si>
  <si>
    <t>13722-19.3</t>
  </si>
  <si>
    <t>13722-19.4</t>
  </si>
  <si>
    <t>13781-19.2</t>
  </si>
  <si>
    <t>13820-1</t>
  </si>
  <si>
    <t>14133-17.2</t>
  </si>
  <si>
    <t>14133-19.3</t>
  </si>
  <si>
    <t>14134-4</t>
  </si>
  <si>
    <t>14184-19.1</t>
  </si>
  <si>
    <t>14184-19.2</t>
  </si>
  <si>
    <t>14184-21.1</t>
  </si>
  <si>
    <t>14254-19.1</t>
  </si>
  <si>
    <t>14354-17.2</t>
  </si>
  <si>
    <t>14494-17.2</t>
  </si>
  <si>
    <t>14559-17.2</t>
  </si>
  <si>
    <t>14990-17.2</t>
  </si>
  <si>
    <t>15032-17.2</t>
  </si>
  <si>
    <t>15105-17.2</t>
  </si>
  <si>
    <t>15130-17.2</t>
  </si>
  <si>
    <t>15341-1</t>
  </si>
  <si>
    <t>15341-17.1</t>
  </si>
  <si>
    <t>15341-17.2</t>
  </si>
  <si>
    <t>15377-24</t>
  </si>
  <si>
    <t>15380-17.2</t>
  </si>
  <si>
    <t>15380-19.3</t>
  </si>
  <si>
    <t>15380-21.2</t>
  </si>
  <si>
    <t>15474-17.2</t>
  </si>
  <si>
    <t>15563-19.1</t>
  </si>
  <si>
    <t>15563-5.2</t>
  </si>
  <si>
    <t>15816-17.2</t>
  </si>
  <si>
    <t>15911-19.3</t>
  </si>
  <si>
    <t>15911-19.4</t>
  </si>
  <si>
    <t>15911-21.2</t>
  </si>
  <si>
    <t>16023-9</t>
  </si>
  <si>
    <t>16047-19.3</t>
  </si>
  <si>
    <t>16186-17.2</t>
  </si>
  <si>
    <t>16186-19.1</t>
  </si>
  <si>
    <t>16186-19.2</t>
  </si>
  <si>
    <t>16186-21.1</t>
  </si>
  <si>
    <t>16186-9</t>
  </si>
  <si>
    <t>16423-2.1</t>
  </si>
  <si>
    <t>16423-4</t>
  </si>
  <si>
    <t>16423-9</t>
  </si>
  <si>
    <t>16461-19.1</t>
  </si>
  <si>
    <t>16510-17.1</t>
  </si>
  <si>
    <t>16510-17.2</t>
  </si>
  <si>
    <t>16524-19.1</t>
  </si>
  <si>
    <t>16524-19.2</t>
  </si>
  <si>
    <t>16524-21.1</t>
  </si>
  <si>
    <t>16578-17.2</t>
  </si>
  <si>
    <t>16624-1</t>
  </si>
  <si>
    <t>16624-2.1</t>
  </si>
  <si>
    <t>16632-17.2</t>
  </si>
  <si>
    <t>16632-19.3</t>
  </si>
  <si>
    <t>16691-3</t>
  </si>
  <si>
    <t>16705-17.2</t>
  </si>
  <si>
    <t>16810-17.2</t>
  </si>
  <si>
    <t>17230-17.2</t>
  </si>
  <si>
    <t>17965-17.2</t>
  </si>
  <si>
    <t>17965-19.3</t>
  </si>
  <si>
    <t>18279-17.2</t>
  </si>
  <si>
    <t>18333-19.3</t>
  </si>
  <si>
    <t>18333-19.4</t>
  </si>
  <si>
    <t>18333-21.2</t>
  </si>
  <si>
    <t>18333-4</t>
  </si>
  <si>
    <t>18333-9</t>
  </si>
  <si>
    <t>18430-1</t>
  </si>
  <si>
    <t>18430-17.1</t>
  </si>
  <si>
    <t>18430-17.2</t>
  </si>
  <si>
    <t>18430-2.1</t>
  </si>
  <si>
    <t>18430-4</t>
  </si>
  <si>
    <t>18430-9</t>
  </si>
  <si>
    <t>18600-17.2</t>
  </si>
  <si>
    <t>18694-23</t>
  </si>
  <si>
    <t>18961-17.2</t>
  </si>
  <si>
    <t>19070-17.2</t>
  </si>
  <si>
    <t>19070-5.1</t>
  </si>
  <si>
    <t>19070-5.2</t>
  </si>
  <si>
    <t>19100-17.2</t>
  </si>
  <si>
    <t>19119-19.1</t>
  </si>
  <si>
    <t>19208-17.2</t>
  </si>
  <si>
    <t>19208-3</t>
  </si>
  <si>
    <t>19232-17.2</t>
  </si>
  <si>
    <t>19232-19.3</t>
  </si>
  <si>
    <t>19240-17.2</t>
  </si>
  <si>
    <t>19380-19.3</t>
  </si>
  <si>
    <t>19402-17.2</t>
  </si>
  <si>
    <t>19402-19.3</t>
  </si>
  <si>
    <t>19402-21.2</t>
  </si>
  <si>
    <t>19429-17.2</t>
  </si>
  <si>
    <t>19488-17.2</t>
  </si>
  <si>
    <t>19518-17.1</t>
  </si>
  <si>
    <t>19615-17.2</t>
  </si>
  <si>
    <t>19615-19.3</t>
  </si>
  <si>
    <t>19631-19.3</t>
  </si>
  <si>
    <t>19640-17.2</t>
  </si>
  <si>
    <t>19682-11</t>
  </si>
  <si>
    <t>19682-2.1</t>
  </si>
  <si>
    <t>19690-3</t>
  </si>
  <si>
    <t>19690-4</t>
  </si>
  <si>
    <t>19704-3</t>
  </si>
  <si>
    <t>19712-17.2</t>
  </si>
  <si>
    <t>19712-3</t>
  </si>
  <si>
    <t>19801-3</t>
  </si>
  <si>
    <t>19828-17.1</t>
  </si>
  <si>
    <t>19860-17.1</t>
  </si>
  <si>
    <t>19860-17.2</t>
  </si>
  <si>
    <t>19860-19.3</t>
  </si>
  <si>
    <t>19887-17.2</t>
  </si>
  <si>
    <t>19941-17.2</t>
  </si>
  <si>
    <t>19976-17.2</t>
  </si>
  <si>
    <t>19992-17.2</t>
  </si>
  <si>
    <t>19992-18</t>
  </si>
  <si>
    <t>20087-19.3</t>
  </si>
  <si>
    <t>20222-17.2</t>
  </si>
  <si>
    <t>20230-17.2</t>
  </si>
  <si>
    <t>20281-1</t>
  </si>
  <si>
    <t>20281-2.1</t>
  </si>
  <si>
    <t>20320-17.2</t>
  </si>
  <si>
    <t>20338-17.2</t>
  </si>
  <si>
    <t>20346-19.3</t>
  </si>
  <si>
    <t>20370-17.1</t>
  </si>
  <si>
    <t>20397-19.3</t>
  </si>
  <si>
    <t>20419-4</t>
  </si>
  <si>
    <t>20478-17.2</t>
  </si>
  <si>
    <t>20508-17.2</t>
  </si>
  <si>
    <t>21075-17.2</t>
  </si>
  <si>
    <t>21075-9</t>
  </si>
  <si>
    <t>21172-1</t>
  </si>
  <si>
    <t>21172-2.1</t>
  </si>
  <si>
    <t>21253-17.2</t>
  </si>
  <si>
    <t>21261-17.2</t>
  </si>
  <si>
    <t>21261-19.3</t>
  </si>
  <si>
    <t>21326-17.2</t>
  </si>
  <si>
    <t>21407-24</t>
  </si>
  <si>
    <t>21458-17.2</t>
  </si>
  <si>
    <t>21458-19.3</t>
  </si>
  <si>
    <t>21652-17.2</t>
  </si>
  <si>
    <t>21687-17.2</t>
  </si>
  <si>
    <t>21687-2.1</t>
  </si>
  <si>
    <t>21695-19.2</t>
  </si>
  <si>
    <t>21709-17.2</t>
  </si>
  <si>
    <t>21857-2.1</t>
  </si>
  <si>
    <t>21857-3</t>
  </si>
  <si>
    <t>21865-17.2</t>
  </si>
  <si>
    <t>21865-3</t>
  </si>
  <si>
    <t>21873-3</t>
  </si>
  <si>
    <t>21881-3</t>
  </si>
  <si>
    <t>22063-17.2</t>
  </si>
  <si>
    <t>22136-3</t>
  </si>
  <si>
    <t>22209-17.1</t>
  </si>
  <si>
    <t>22209-23</t>
  </si>
  <si>
    <t>22225-4</t>
  </si>
  <si>
    <t>22241-17.1</t>
  </si>
  <si>
    <t>22357-9</t>
  </si>
  <si>
    <t>22390-17.2</t>
  </si>
  <si>
    <t>22578-17.2</t>
  </si>
  <si>
    <t>22713-9</t>
  </si>
  <si>
    <t>22748-19.3</t>
  </si>
  <si>
    <t>22748-21.2</t>
  </si>
  <si>
    <t>22810-5.1</t>
  </si>
  <si>
    <t>22810-5.2</t>
  </si>
  <si>
    <t>22926-17.1</t>
  </si>
  <si>
    <t>22926-17.2</t>
  </si>
  <si>
    <t>23043-3</t>
  </si>
  <si>
    <t>23248-17.2</t>
  </si>
  <si>
    <t>23353-17.2</t>
  </si>
  <si>
    <t>23396-17.2</t>
  </si>
  <si>
    <t>23426-17.2</t>
  </si>
  <si>
    <t>23450-19.1</t>
  </si>
  <si>
    <t>23450-19.2</t>
  </si>
  <si>
    <t>23450-21.1</t>
  </si>
  <si>
    <t>23469-17.2</t>
  </si>
  <si>
    <t>23647-23</t>
  </si>
  <si>
    <t>23647-5.1</t>
  </si>
  <si>
    <t>23752-17.1</t>
  </si>
  <si>
    <t>23752-17.2</t>
  </si>
  <si>
    <t>23760-17.2</t>
  </si>
  <si>
    <t>23779-17.2</t>
  </si>
  <si>
    <t>23817-17.1</t>
  </si>
  <si>
    <t>23841-11</t>
  </si>
  <si>
    <t>24066-3</t>
  </si>
  <si>
    <t>24074-3</t>
  </si>
  <si>
    <t>24082-3</t>
  </si>
  <si>
    <t>24120-17.2</t>
  </si>
  <si>
    <t>24120-9</t>
  </si>
  <si>
    <t>24139-17.2</t>
  </si>
  <si>
    <t>24139-19.3</t>
  </si>
  <si>
    <t>24260-17.2</t>
  </si>
  <si>
    <t>24376-17.2</t>
  </si>
  <si>
    <t>24376-3</t>
  </si>
  <si>
    <t>24414-17.2</t>
  </si>
  <si>
    <t>24449-17.2</t>
  </si>
  <si>
    <t>24740-17.2</t>
  </si>
  <si>
    <t>24767-5.1</t>
  </si>
  <si>
    <t>24767-5.2</t>
  </si>
  <si>
    <t>24775-5.1</t>
  </si>
  <si>
    <t>24775-5.2</t>
  </si>
  <si>
    <t>24791-5.1</t>
  </si>
  <si>
    <t>24791-5.2</t>
  </si>
  <si>
    <t>25135-3</t>
  </si>
  <si>
    <t>25178-17.2</t>
  </si>
  <si>
    <t>25180-17.2</t>
  </si>
  <si>
    <t>25180-5.1</t>
  </si>
  <si>
    <t>25180-5.2</t>
  </si>
  <si>
    <t>25186-1</t>
  </si>
  <si>
    <t>25186-17.1</t>
  </si>
  <si>
    <t>25186-18</t>
  </si>
  <si>
    <t>25186-19.3</t>
  </si>
  <si>
    <t>25186-19.4</t>
  </si>
  <si>
    <t>25186-2.1</t>
  </si>
  <si>
    <t>25186-21.2</t>
  </si>
  <si>
    <t>25380-17.2</t>
  </si>
  <si>
    <t>25380-19.3</t>
  </si>
  <si>
    <t>25380-19.4</t>
  </si>
  <si>
    <t>25399-17.2</t>
  </si>
  <si>
    <t>25399-3</t>
  </si>
  <si>
    <t>25453-17.2</t>
  </si>
  <si>
    <t>25496-5.2</t>
  </si>
  <si>
    <t>25585-17.1</t>
  </si>
  <si>
    <t>25585-19.3</t>
  </si>
  <si>
    <t>25585-19.4</t>
  </si>
  <si>
    <t>25585-21.2</t>
  </si>
  <si>
    <t>25615-3</t>
  </si>
  <si>
    <t>25623-3</t>
  </si>
  <si>
    <t>25658-23</t>
  </si>
  <si>
    <t>25658-3</t>
  </si>
  <si>
    <t>25666-3</t>
  </si>
  <si>
    <t>25674-3</t>
  </si>
  <si>
    <t>25682-3</t>
  </si>
  <si>
    <t>25712-17.2</t>
  </si>
  <si>
    <t>25844-3</t>
  </si>
  <si>
    <t>25887-23</t>
  </si>
  <si>
    <t>25909-17.2</t>
  </si>
  <si>
    <t>25941-17.2</t>
  </si>
  <si>
    <t>25968-17.2</t>
  </si>
  <si>
    <t>26077-17.2</t>
  </si>
  <si>
    <t>26140-19.3</t>
  </si>
  <si>
    <t>26298-17.2</t>
  </si>
  <si>
    <t>26344-1</t>
  </si>
  <si>
    <t>26344-3</t>
  </si>
  <si>
    <t>26379-17.1</t>
  </si>
  <si>
    <t>26379-17.2</t>
  </si>
  <si>
    <t>26379-19.3</t>
  </si>
  <si>
    <t>26379-19.4</t>
  </si>
  <si>
    <t>26379-21.2</t>
  </si>
  <si>
    <t>26611-17.2</t>
  </si>
  <si>
    <t>26611-19.3</t>
  </si>
  <si>
    <t>26832-3</t>
  </si>
  <si>
    <t>26921-17.2</t>
  </si>
  <si>
    <t>27120-17.2</t>
  </si>
  <si>
    <t>27774-17.2</t>
  </si>
  <si>
    <t>27855-17.2</t>
  </si>
  <si>
    <t>27998-17.2</t>
  </si>
  <si>
    <t>28223-17.2</t>
  </si>
  <si>
    <t>28223-3</t>
  </si>
  <si>
    <t>28304-5.1</t>
  </si>
  <si>
    <t>28304-5.2</t>
  </si>
  <si>
    <t>28401-17.2</t>
  </si>
  <si>
    <t>28535-17.2</t>
  </si>
  <si>
    <t>28665-19.1</t>
  </si>
  <si>
    <t>28665-19.2</t>
  </si>
  <si>
    <t>28665-21.1</t>
  </si>
  <si>
    <t>28860-1</t>
  </si>
  <si>
    <t>28860-17.2</t>
  </si>
  <si>
    <t>28886-17.2</t>
  </si>
  <si>
    <t>28932-19.3</t>
  </si>
  <si>
    <t>29068-17.2</t>
  </si>
  <si>
    <t>29157-19.3</t>
  </si>
  <si>
    <t>29254-19.3</t>
  </si>
  <si>
    <t>29254-19.4</t>
  </si>
  <si>
    <t>29254-21.2</t>
  </si>
  <si>
    <t>29262-17.2</t>
  </si>
  <si>
    <t>29742-17.1</t>
  </si>
  <si>
    <t>29742-17.2</t>
  </si>
  <si>
    <t>29831-17.2</t>
  </si>
  <si>
    <t>29980-17.2</t>
  </si>
  <si>
    <t>30104-9</t>
  </si>
  <si>
    <t>31089-19.3</t>
  </si>
  <si>
    <t>31135-17.1</t>
  </si>
  <si>
    <t>31135-17.2</t>
  </si>
  <si>
    <t>31194-17.1</t>
  </si>
  <si>
    <t>31325-3</t>
  </si>
  <si>
    <t>31925-17.2</t>
  </si>
  <si>
    <t>31933-3</t>
  </si>
  <si>
    <t>32301-17.2</t>
  </si>
  <si>
    <t>32301-23</t>
  </si>
  <si>
    <t>32450-17.1</t>
  </si>
  <si>
    <t>32620-21.1</t>
  </si>
  <si>
    <t>32875-17.2</t>
  </si>
  <si>
    <t>32875-19.3</t>
  </si>
  <si>
    <t>32930-17.2</t>
  </si>
  <si>
    <t>32930-19.3</t>
  </si>
  <si>
    <t>33022-17.2</t>
  </si>
  <si>
    <t>33049-11</t>
  </si>
  <si>
    <t>33162-17.2</t>
  </si>
  <si>
    <t>33588-17.2</t>
  </si>
  <si>
    <t>33723-17.2</t>
  </si>
  <si>
    <t>33898-17.2</t>
  </si>
  <si>
    <t>34037-17.2</t>
  </si>
  <si>
    <t>34495-17.1</t>
  </si>
  <si>
    <t>34690-17.2</t>
  </si>
  <si>
    <t>35157-17.2</t>
  </si>
  <si>
    <t>35181-4</t>
  </si>
  <si>
    <t>35386-1</t>
  </si>
  <si>
    <t>35386-17.1</t>
  </si>
  <si>
    <t>35386-17.2</t>
  </si>
  <si>
    <t>35386-18</t>
  </si>
  <si>
    <t>35386-2.1</t>
  </si>
  <si>
    <t>35386-23</t>
  </si>
  <si>
    <t>35386-5.1</t>
  </si>
  <si>
    <t>35386-5.2</t>
  </si>
  <si>
    <t>35386-9</t>
  </si>
  <si>
    <t>35416-17.2</t>
  </si>
  <si>
    <t>35629-17.2</t>
  </si>
  <si>
    <t>35769-17.2</t>
  </si>
  <si>
    <t>36137-17.2</t>
  </si>
  <si>
    <t>36145-17.2</t>
  </si>
  <si>
    <t>36234-17.2</t>
  </si>
  <si>
    <t>36307-17.2</t>
  </si>
  <si>
    <t>36331-17.1</t>
  </si>
  <si>
    <t>36463-4</t>
  </si>
  <si>
    <t>36463-9</t>
  </si>
  <si>
    <t>36560-17.2</t>
  </si>
  <si>
    <t>36560-4</t>
  </si>
  <si>
    <t>36560-9</t>
  </si>
  <si>
    <t>36684-17.1</t>
  </si>
  <si>
    <t>36684-17.2</t>
  </si>
  <si>
    <t>36854-17.2</t>
  </si>
  <si>
    <t>36862-17.2</t>
  </si>
  <si>
    <t>36862-19.1</t>
  </si>
  <si>
    <t>36897-17.2</t>
  </si>
  <si>
    <t>36927-17.2</t>
  </si>
  <si>
    <t>36943-17.2</t>
  </si>
  <si>
    <t>37206-19.3</t>
  </si>
  <si>
    <t>37206-21.2</t>
  </si>
  <si>
    <t>37206-5.2</t>
  </si>
  <si>
    <t>37478-17.2</t>
  </si>
  <si>
    <t>37621-17.2</t>
  </si>
  <si>
    <t>37648-19.1</t>
  </si>
  <si>
    <t>37710-17.2</t>
  </si>
  <si>
    <t>37850-17.2</t>
  </si>
  <si>
    <t>37877-17.2</t>
  </si>
  <si>
    <t>37885-1</t>
  </si>
  <si>
    <t>37885-19.1</t>
  </si>
  <si>
    <t>37885-19.2</t>
  </si>
  <si>
    <t>37885-21.1</t>
  </si>
  <si>
    <t>37885-4</t>
  </si>
  <si>
    <t>37885-5.1</t>
  </si>
  <si>
    <t>37885-5.2</t>
  </si>
  <si>
    <t>37907-17.2</t>
  </si>
  <si>
    <t>38130-17.2</t>
  </si>
  <si>
    <t>38245-17.1</t>
  </si>
  <si>
    <t>38300-17.2</t>
  </si>
  <si>
    <t>38300-19.4</t>
  </si>
  <si>
    <t>38601-17.2</t>
  </si>
  <si>
    <t>38660-17.2</t>
  </si>
  <si>
    <t>38660-19.1</t>
  </si>
  <si>
    <t>38660-19.2</t>
  </si>
  <si>
    <t>38660-21.1</t>
  </si>
  <si>
    <t>38733-17.2</t>
  </si>
  <si>
    <t>38970-3</t>
  </si>
  <si>
    <t>39217-24</t>
  </si>
  <si>
    <t>39217-5.2</t>
  </si>
  <si>
    <t>39306-17.2</t>
  </si>
  <si>
    <t>39306-2.1</t>
  </si>
  <si>
    <t>39322-17.1</t>
  </si>
  <si>
    <t>39322-17.2</t>
  </si>
  <si>
    <t>39322-19.1</t>
  </si>
  <si>
    <t>39322-19.2</t>
  </si>
  <si>
    <t>39322-21.1</t>
  </si>
  <si>
    <t>39322-4</t>
  </si>
  <si>
    <t>39845-19.3</t>
  </si>
  <si>
    <t>39845-21.2</t>
  </si>
  <si>
    <t>39845-24</t>
  </si>
  <si>
    <t>40045-3</t>
  </si>
  <si>
    <t>40088-17.2</t>
  </si>
  <si>
    <t>40088-19.3</t>
  </si>
  <si>
    <t>40142-18</t>
  </si>
  <si>
    <t>40258-17.2</t>
  </si>
  <si>
    <t>40371-17.2</t>
  </si>
  <si>
    <t>40444-17.2</t>
  </si>
  <si>
    <t>40460-17.2</t>
  </si>
  <si>
    <t>40673-17.2</t>
  </si>
  <si>
    <t>40703-17.2</t>
  </si>
  <si>
    <t>40703-19.1</t>
  </si>
  <si>
    <t>40703-19.2</t>
  </si>
  <si>
    <t>40827-17.2</t>
  </si>
  <si>
    <t>41181-17.2</t>
  </si>
  <si>
    <t>41262-17.1</t>
  </si>
  <si>
    <t>41262-17.2</t>
  </si>
  <si>
    <t>41394-17.2</t>
  </si>
  <si>
    <t>41394-4</t>
  </si>
  <si>
    <t>41394-9</t>
  </si>
  <si>
    <t>41424-17.2</t>
  </si>
  <si>
    <t>41424-5.2</t>
  </si>
  <si>
    <t>41459-17.2</t>
  </si>
  <si>
    <t>41483-17.1</t>
  </si>
  <si>
    <t>41483-17.2</t>
  </si>
  <si>
    <t>41483-18</t>
  </si>
  <si>
    <t>41483-5.1</t>
  </si>
  <si>
    <t>41483-5.2</t>
  </si>
  <si>
    <t>41564-17.2</t>
  </si>
  <si>
    <t>41688-17.2</t>
  </si>
  <si>
    <t>42048-17.2</t>
  </si>
  <si>
    <t>42110-19.1</t>
  </si>
  <si>
    <t>42110-19.2</t>
  </si>
  <si>
    <t>42404-17.2</t>
  </si>
  <si>
    <t>42579-17.2</t>
  </si>
  <si>
    <t>42587-17.2</t>
  </si>
  <si>
    <t>42722-17.2</t>
  </si>
  <si>
    <t>42803-17.2</t>
  </si>
  <si>
    <t>42978-17.2</t>
  </si>
  <si>
    <t>43273-17.2</t>
  </si>
  <si>
    <t>43273-18</t>
  </si>
  <si>
    <t>43370-17.2</t>
  </si>
  <si>
    <t>43370-19.3</t>
  </si>
  <si>
    <t>43419-17.2</t>
  </si>
  <si>
    <t>43419-3</t>
  </si>
  <si>
    <t>43435-3</t>
  </si>
  <si>
    <t>43494-17.2</t>
  </si>
  <si>
    <t>43559-17.2</t>
  </si>
  <si>
    <t>43575-3</t>
  </si>
  <si>
    <t>44318-17.2</t>
  </si>
  <si>
    <t>44318-5.1</t>
  </si>
  <si>
    <t>44318-5.2</t>
  </si>
  <si>
    <t>44393-24</t>
  </si>
  <si>
    <t>44393-3</t>
  </si>
  <si>
    <t>44768-17.2</t>
  </si>
  <si>
    <t>However, do include advertising for promotion of organizations exempt from federal taxation under IRC 501(c)(3), or its subsequent amendments, in line 2b</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</si>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</sst>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s>
  <fonts count="46" x14ac:knownFonts="1">
    <font>
      <sz val="10"/>
      <name val="Arial"/>
    </font>
    <font>
      <sz val="11"/>
      <color theme="1"/>
      <name val="Calibri"/>
      <family val="2"/>
      <scheme val="minor"/>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1"/>
      <name val="Arial"/>
      <family val="2"/>
    </font>
    <font>
      <sz val="12"/>
      <name val="Arial"/>
      <family val="2"/>
    </font>
    <font>
      <sz val="11"/>
      <name val="Symbol"/>
      <family val="1"/>
      <charset val="2"/>
    </font>
    <font>
      <sz val="7"/>
      <name val="Times New Roman"/>
      <family val="1"/>
    </font>
    <font>
      <b/>
      <sz val="13"/>
      <color indexed="10"/>
      <name val="Arial"/>
      <family val="2"/>
    </font>
    <font>
      <sz val="8"/>
      <name val="Arial"/>
      <family val="2"/>
    </font>
    <font>
      <b/>
      <sz val="18"/>
      <name val="Arial"/>
      <family val="2"/>
    </font>
    <font>
      <vertAlign val="superscript"/>
      <sz val="10"/>
      <name val="Arial"/>
      <family val="2"/>
    </font>
    <font>
      <vertAlign val="superscript"/>
      <sz val="11"/>
      <name val="Arial"/>
      <family val="2"/>
    </font>
    <font>
      <b/>
      <sz val="12"/>
      <name val="Calibri"/>
      <family val="2"/>
    </font>
    <font>
      <sz val="12"/>
      <name val="Calibri"/>
      <family val="2"/>
    </font>
    <font>
      <sz val="10"/>
      <name val="Arial"/>
      <family val="2"/>
    </font>
    <font>
      <sz val="11"/>
      <color indexed="8"/>
      <name val="Calibri"/>
      <family val="2"/>
    </font>
    <font>
      <sz val="8"/>
      <name val="Arial"/>
      <family val="2"/>
    </font>
    <font>
      <sz val="10"/>
      <color theme="0"/>
      <name val="Arial"/>
      <family val="2"/>
    </font>
    <font>
      <sz val="10"/>
      <color indexed="8"/>
      <name val="Arial"/>
    </font>
    <font>
      <sz val="11"/>
      <color indexed="8"/>
      <name val="Calibri"/>
    </font>
  </fonts>
  <fills count="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
      <patternFill patternType="solid">
        <fgColor rgb="FFFFFF00"/>
        <bgColor indexed="64"/>
      </patternFill>
    </fill>
    <fill>
      <patternFill patternType="solid">
        <fgColor theme="0"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22"/>
      </top>
      <bottom style="thin">
        <color indexed="22"/>
      </bottom>
      <diagonal/>
    </border>
    <border>
      <left/>
      <right style="thin">
        <color indexed="64"/>
      </right>
      <top/>
      <bottom style="thin">
        <color indexed="22"/>
      </bottom>
      <diagonal/>
    </border>
    <border>
      <left/>
      <right style="thin">
        <color indexed="64"/>
      </right>
      <top style="thin">
        <color indexed="22"/>
      </top>
      <bottom style="thin">
        <color indexed="64"/>
      </bottom>
      <diagonal/>
    </border>
    <border>
      <left/>
      <right/>
      <top style="thin">
        <color indexed="22"/>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s>
  <cellStyleXfs count="9">
    <xf numFmtId="0" fontId="0" fillId="0" borderId="0"/>
    <xf numFmtId="43" fontId="2" fillId="0" borderId="0" applyFont="0" applyFill="0" applyBorder="0" applyAlignment="0" applyProtection="0"/>
    <xf numFmtId="0" fontId="9" fillId="0" borderId="0" applyNumberFormat="0" applyFill="0" applyBorder="0" applyAlignment="0" applyProtection="0">
      <alignment vertical="top"/>
      <protection locked="0"/>
    </xf>
    <xf numFmtId="44" fontId="40" fillId="0" borderId="0" applyFont="0" applyFill="0" applyBorder="0" applyAlignment="0" applyProtection="0"/>
    <xf numFmtId="0" fontId="1" fillId="0" borderId="0"/>
    <xf numFmtId="0" fontId="6" fillId="0" borderId="0"/>
    <xf numFmtId="0" fontId="44" fillId="0" borderId="0"/>
    <xf numFmtId="0" fontId="44" fillId="0" borderId="0"/>
    <xf numFmtId="0" fontId="2" fillId="0" borderId="0"/>
  </cellStyleXfs>
  <cellXfs count="321">
    <xf numFmtId="0" fontId="0" fillId="0" borderId="0" xfId="0"/>
    <xf numFmtId="0" fontId="0" fillId="0" borderId="0" xfId="0" applyFill="1"/>
    <xf numFmtId="0" fontId="6" fillId="0" borderId="0" xfId="0" applyFont="1" applyFill="1" applyBorder="1" applyAlignment="1">
      <alignment horizontal="left" wrapText="1"/>
    </xf>
    <xf numFmtId="0" fontId="0" fillId="0" borderId="0" xfId="0" applyFill="1" applyBorder="1"/>
    <xf numFmtId="0" fontId="0" fillId="0" borderId="0" xfId="0" applyBorder="1"/>
    <xf numFmtId="0" fontId="5" fillId="0" borderId="0" xfId="0" applyFont="1"/>
    <xf numFmtId="0" fontId="5" fillId="0" borderId="0" xfId="0" applyFont="1" applyFill="1" applyBorder="1"/>
    <xf numFmtId="0" fontId="5" fillId="0" borderId="0" xfId="0" applyFont="1" applyAlignment="1">
      <alignment horizontal="left"/>
    </xf>
    <xf numFmtId="0" fontId="5" fillId="0" borderId="0" xfId="0" applyFont="1" applyFill="1" applyBorder="1" applyAlignment="1">
      <alignment horizontal="left"/>
    </xf>
    <xf numFmtId="0" fontId="5" fillId="0" borderId="1" xfId="0" applyFont="1" applyFill="1" applyBorder="1" applyAlignment="1">
      <alignment horizontal="center" wrapText="1"/>
    </xf>
    <xf numFmtId="0" fontId="0" fillId="0" borderId="0" xfId="0" applyAlignment="1">
      <alignment horizontal="right"/>
    </xf>
    <xf numFmtId="0" fontId="5" fillId="0" borderId="0" xfId="0" applyFont="1" applyFill="1" applyBorder="1" applyAlignment="1"/>
    <xf numFmtId="0" fontId="3" fillId="0" borderId="3" xfId="0" applyFont="1" applyFill="1" applyBorder="1" applyAlignment="1">
      <alignment horizontal="center" wrapText="1"/>
    </xf>
    <xf numFmtId="0" fontId="9" fillId="0" borderId="0" xfId="2" applyAlignment="1" applyProtection="1"/>
    <xf numFmtId="0" fontId="0" fillId="0" borderId="0" xfId="0" applyAlignment="1">
      <alignment horizontal="right" vertical="top"/>
    </xf>
    <xf numFmtId="0" fontId="0" fillId="0" borderId="0" xfId="0" applyFill="1" applyBorder="1" applyAlignment="1">
      <alignment horizontal="right" vertical="top"/>
    </xf>
    <xf numFmtId="0" fontId="3" fillId="0" borderId="0" xfId="0" applyFont="1"/>
    <xf numFmtId="0" fontId="8" fillId="0" borderId="0" xfId="0" applyFont="1" applyFill="1"/>
    <xf numFmtId="0" fontId="8" fillId="0" borderId="0" xfId="0" applyFont="1" applyAlignment="1">
      <alignment horizontal="right"/>
    </xf>
    <xf numFmtId="0" fontId="13" fillId="0" borderId="0" xfId="0" applyFont="1" applyFill="1" applyBorder="1" applyAlignment="1">
      <alignment vertical="center"/>
    </xf>
    <xf numFmtId="0" fontId="8" fillId="0" borderId="0" xfId="0" applyFont="1" applyAlignment="1">
      <alignment horizontal="left"/>
    </xf>
    <xf numFmtId="0" fontId="0" fillId="0" borderId="0" xfId="0" applyAlignment="1"/>
    <xf numFmtId="0" fontId="3" fillId="0" borderId="4" xfId="0" applyFont="1" applyFill="1" applyBorder="1" applyAlignment="1">
      <alignment horizontal="center" wrapText="1"/>
    </xf>
    <xf numFmtId="164" fontId="5" fillId="0" borderId="0" xfId="1" applyNumberFormat="1" applyFont="1" applyFill="1" applyBorder="1" applyAlignment="1">
      <alignment wrapText="1"/>
    </xf>
    <xf numFmtId="164" fontId="5" fillId="0" borderId="0" xfId="1" applyNumberFormat="1" applyFont="1" applyFill="1" applyBorder="1" applyAlignment="1"/>
    <xf numFmtId="164" fontId="0" fillId="0" borderId="0" xfId="0" applyNumberFormat="1" applyFill="1" applyBorder="1"/>
    <xf numFmtId="0" fontId="14" fillId="0" borderId="0" xfId="0" applyFont="1" applyAlignment="1">
      <alignment horizontal="right"/>
    </xf>
    <xf numFmtId="0" fontId="15" fillId="0" borderId="0" xfId="0" applyFont="1"/>
    <xf numFmtId="0" fontId="17" fillId="0" borderId="0" xfId="0" applyFont="1" applyFill="1" applyBorder="1"/>
    <xf numFmtId="0" fontId="0" fillId="3" borderId="0" xfId="0" applyFill="1"/>
    <xf numFmtId="0" fontId="19" fillId="3" borderId="0" xfId="0" applyFont="1" applyFill="1" applyAlignment="1">
      <alignment horizontal="right"/>
    </xf>
    <xf numFmtId="0" fontId="20" fillId="3" borderId="0" xfId="0" applyFont="1" applyFill="1" applyAlignment="1">
      <alignment horizontal="center"/>
    </xf>
    <xf numFmtId="0" fontId="19" fillId="3" borderId="0" xfId="0" applyFont="1" applyFill="1"/>
    <xf numFmtId="0" fontId="21" fillId="3" borderId="0" xfId="0" applyFont="1" applyFill="1"/>
    <xf numFmtId="0" fontId="21" fillId="0" borderId="0" xfId="0" applyFont="1"/>
    <xf numFmtId="0" fontId="19" fillId="0" borderId="0" xfId="0" applyFont="1" applyAlignment="1">
      <alignment horizontal="left" indent="1"/>
    </xf>
    <xf numFmtId="0" fontId="23" fillId="0" borderId="3" xfId="2" applyFont="1" applyFill="1" applyBorder="1" applyAlignment="1" applyProtection="1">
      <alignment horizontal="center" vertical="center" wrapText="1"/>
      <protection locked="0"/>
    </xf>
    <xf numFmtId="0" fontId="26" fillId="0" borderId="0" xfId="2" applyFont="1" applyFill="1" applyBorder="1" applyAlignment="1" applyProtection="1">
      <protection locked="0"/>
    </xf>
    <xf numFmtId="0" fontId="0" fillId="0" borderId="0" xfId="0" applyProtection="1"/>
    <xf numFmtId="0" fontId="8" fillId="3" borderId="6" xfId="0" applyFont="1" applyFill="1" applyBorder="1" applyAlignment="1" applyProtection="1">
      <alignment horizontal="left"/>
      <protection locked="0"/>
    </xf>
    <xf numFmtId="0" fontId="8" fillId="3" borderId="6" xfId="0" applyFont="1" applyFill="1" applyBorder="1" applyProtection="1">
      <protection locked="0"/>
    </xf>
    <xf numFmtId="0" fontId="8" fillId="3" borderId="0" xfId="0" applyFont="1" applyFill="1" applyBorder="1" applyAlignment="1">
      <alignment horizontal="center" vertical="center"/>
    </xf>
    <xf numFmtId="0" fontId="3" fillId="0" borderId="0" xfId="0" applyFont="1" applyAlignment="1">
      <alignment horizontal="center"/>
    </xf>
    <xf numFmtId="0" fontId="27" fillId="0" borderId="0" xfId="0" applyFont="1"/>
    <xf numFmtId="0" fontId="5" fillId="0" borderId="0" xfId="0" applyFont="1" applyFill="1" applyBorder="1" applyAlignment="1" applyProtection="1">
      <protection locked="0"/>
    </xf>
    <xf numFmtId="0" fontId="0" fillId="0" borderId="0" xfId="0" applyFill="1" applyBorder="1" applyProtection="1">
      <protection locked="0"/>
    </xf>
    <xf numFmtId="164" fontId="5" fillId="0" borderId="0" xfId="1" applyNumberFormat="1" applyFont="1" applyFill="1" applyBorder="1" applyAlignment="1" applyProtection="1">
      <protection locked="0"/>
    </xf>
    <xf numFmtId="164" fontId="0" fillId="0" borderId="0" xfId="0" applyNumberFormat="1" applyFill="1" applyBorder="1" applyProtection="1">
      <protection locked="0"/>
    </xf>
    <xf numFmtId="164" fontId="5" fillId="0" borderId="0" xfId="1" applyNumberFormat="1" applyFont="1" applyFill="1" applyBorder="1" applyAlignment="1" applyProtection="1">
      <alignment wrapText="1"/>
      <protection locked="0"/>
    </xf>
    <xf numFmtId="0" fontId="22" fillId="0" borderId="3" xfId="2" applyFont="1" applyBorder="1" applyAlignment="1" applyProtection="1">
      <alignment horizontal="center" vertical="center" wrapText="1"/>
      <protection locked="0"/>
    </xf>
    <xf numFmtId="0" fontId="21" fillId="3" borderId="5" xfId="0" applyFont="1" applyFill="1" applyBorder="1" applyProtection="1">
      <protection locked="0"/>
    </xf>
    <xf numFmtId="165" fontId="19" fillId="0" borderId="6" xfId="1" applyNumberFormat="1" applyFont="1" applyFill="1" applyBorder="1" applyAlignment="1" applyProtection="1">
      <alignment horizontal="left"/>
      <protection locked="0"/>
    </xf>
    <xf numFmtId="0" fontId="13" fillId="0" borderId="0" xfId="0" applyFont="1" applyFill="1" applyBorder="1" applyAlignment="1">
      <alignment horizontal="center" vertical="center"/>
    </xf>
    <xf numFmtId="3" fontId="0" fillId="0" borderId="0" xfId="0" applyNumberFormat="1"/>
    <xf numFmtId="49" fontId="9" fillId="0" borderId="1" xfId="2" applyNumberFormat="1" applyBorder="1" applyAlignment="1" applyProtection="1">
      <protection locked="0"/>
    </xf>
    <xf numFmtId="49" fontId="9" fillId="0" borderId="1" xfId="2" applyNumberFormat="1" applyFill="1" applyBorder="1" applyAlignment="1" applyProtection="1">
      <alignment horizontal="left" wrapText="1"/>
      <protection locked="0"/>
    </xf>
    <xf numFmtId="0" fontId="23" fillId="0" borderId="0" xfId="2" applyFont="1" applyFill="1" applyBorder="1" applyAlignment="1" applyProtection="1">
      <alignment vertical="center" wrapText="1"/>
      <protection locked="0"/>
    </xf>
    <xf numFmtId="0" fontId="9" fillId="0" borderId="9" xfId="2" applyFill="1" applyBorder="1" applyAlignment="1" applyProtection="1">
      <alignment vertical="center" wrapText="1"/>
      <protection locked="0"/>
    </xf>
    <xf numFmtId="0" fontId="18" fillId="0" borderId="0" xfId="0" applyFont="1" applyFill="1" applyBorder="1" applyAlignment="1">
      <alignment vertical="center" wrapText="1"/>
    </xf>
    <xf numFmtId="0" fontId="18" fillId="0" borderId="0" xfId="0" applyFont="1" applyBorder="1" applyAlignment="1">
      <alignment vertical="center"/>
    </xf>
    <xf numFmtId="0" fontId="2" fillId="3" borderId="10" xfId="0" applyFont="1" applyFill="1" applyBorder="1" applyAlignment="1">
      <alignment horizontal="center" vertical="top"/>
    </xf>
    <xf numFmtId="0" fontId="0" fillId="3" borderId="11" xfId="0" applyFill="1" applyBorder="1"/>
    <xf numFmtId="0" fontId="18" fillId="3" borderId="11" xfId="0" applyFont="1" applyFill="1" applyBorder="1" applyAlignment="1">
      <alignment vertical="center" wrapText="1"/>
    </xf>
    <xf numFmtId="0" fontId="18" fillId="3" borderId="11" xfId="0" applyFont="1" applyFill="1" applyBorder="1" applyAlignment="1">
      <alignment vertical="center"/>
    </xf>
    <xf numFmtId="0" fontId="2" fillId="3" borderId="12" xfId="0" applyFont="1" applyFill="1" applyBorder="1" applyAlignment="1">
      <alignment horizontal="center" vertical="top"/>
    </xf>
    <xf numFmtId="0" fontId="0" fillId="3" borderId="13" xfId="0" applyFill="1" applyBorder="1"/>
    <xf numFmtId="0" fontId="2"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9" fillId="3" borderId="0" xfId="0" applyFont="1" applyFill="1" applyProtection="1">
      <protection hidden="1"/>
    </xf>
    <xf numFmtId="0" fontId="31" fillId="3" borderId="0" xfId="0" applyFont="1" applyFill="1" applyAlignment="1" applyProtection="1">
      <alignment horizontal="left" indent="14"/>
      <protection hidden="1"/>
    </xf>
    <xf numFmtId="0" fontId="21" fillId="3" borderId="0" xfId="0" applyFont="1" applyFill="1" applyBorder="1" applyAlignment="1" applyProtection="1">
      <alignment horizontal="left"/>
    </xf>
    <xf numFmtId="0" fontId="0" fillId="3" borderId="14" xfId="0" applyFill="1" applyBorder="1"/>
    <xf numFmtId="0" fontId="0" fillId="3" borderId="15" xfId="0" applyFill="1" applyBorder="1"/>
    <xf numFmtId="0" fontId="2" fillId="3" borderId="16" xfId="0" applyFont="1" applyFill="1" applyBorder="1" applyAlignment="1">
      <alignment horizontal="center" vertical="top"/>
    </xf>
    <xf numFmtId="0" fontId="2" fillId="3" borderId="17" xfId="0" applyFont="1" applyFill="1" applyBorder="1" applyAlignment="1">
      <alignment horizontal="center" vertical="top"/>
    </xf>
    <xf numFmtId="0" fontId="0" fillId="0" borderId="0" xfId="0" applyFill="1" applyProtection="1">
      <protection hidden="1"/>
    </xf>
    <xf numFmtId="0" fontId="19" fillId="0" borderId="0" xfId="0" applyFont="1" applyFill="1" applyProtection="1">
      <protection hidden="1"/>
    </xf>
    <xf numFmtId="0" fontId="0" fillId="0" borderId="0" xfId="0" applyAlignment="1">
      <alignment horizontal="left"/>
    </xf>
    <xf numFmtId="166" fontId="19" fillId="0" borderId="7" xfId="1" applyNumberFormat="1" applyFont="1" applyFill="1" applyBorder="1" applyAlignment="1" applyProtection="1">
      <alignment horizontal="left"/>
      <protection locked="0"/>
    </xf>
    <xf numFmtId="165" fontId="8" fillId="0" borderId="0" xfId="0" applyNumberFormat="1" applyFont="1" applyFill="1" applyAlignment="1">
      <alignment horizontal="right"/>
    </xf>
    <xf numFmtId="166" fontId="8" fillId="0" borderId="0" xfId="0" applyNumberFormat="1" applyFont="1" applyFill="1" applyAlignment="1">
      <alignment horizontal="right"/>
    </xf>
    <xf numFmtId="0" fontId="9" fillId="0" borderId="0" xfId="2" applyAlignment="1" applyProtection="1">
      <alignment horizontal="left"/>
    </xf>
    <xf numFmtId="0" fontId="9" fillId="0" borderId="0" xfId="2" applyFill="1" applyBorder="1" applyAlignment="1" applyProtection="1"/>
    <xf numFmtId="0" fontId="3" fillId="3" borderId="0" xfId="0" applyFont="1" applyFill="1" applyProtection="1">
      <protection hidden="1"/>
    </xf>
    <xf numFmtId="0" fontId="31" fillId="3" borderId="0" xfId="0" applyFont="1" applyFill="1" applyAlignment="1" applyProtection="1">
      <alignment vertical="top"/>
      <protection hidden="1"/>
    </xf>
    <xf numFmtId="0" fontId="8" fillId="0" borderId="0" xfId="0" applyFont="1" applyFill="1" applyAlignment="1">
      <alignment horizontal="right"/>
    </xf>
    <xf numFmtId="0" fontId="5" fillId="0" borderId="0" xfId="0" applyFont="1" applyFill="1" applyBorder="1" applyAlignment="1">
      <alignment horizontal="left" vertical="top"/>
    </xf>
    <xf numFmtId="0" fontId="21" fillId="0" borderId="0" xfId="0" applyFont="1" applyFill="1" applyAlignment="1" applyProtection="1">
      <protection hidden="1"/>
    </xf>
    <xf numFmtId="0" fontId="0" fillId="4" borderId="0" xfId="0" applyFill="1"/>
    <xf numFmtId="0" fontId="5" fillId="4" borderId="0" xfId="0" applyFont="1" applyFill="1" applyAlignment="1">
      <alignment vertical="top" wrapText="1"/>
    </xf>
    <xf numFmtId="0" fontId="36" fillId="0" borderId="0" xfId="0" applyFont="1" applyFill="1" applyAlignment="1">
      <alignment horizontal="right"/>
    </xf>
    <xf numFmtId="0" fontId="5" fillId="0" borderId="0" xfId="0" applyFont="1" applyFill="1" applyAlignment="1">
      <alignment vertical="top"/>
    </xf>
    <xf numFmtId="0" fontId="2" fillId="0" borderId="0" xfId="0" applyFont="1" applyFill="1" applyBorder="1" applyAlignment="1">
      <alignment horizontal="center" vertical="top"/>
    </xf>
    <xf numFmtId="0" fontId="2" fillId="0" borderId="0" xfId="0" applyFont="1" applyFill="1" applyBorder="1" applyAlignment="1" applyProtection="1">
      <alignment horizontal="left" vertical="top" wrapText="1"/>
      <protection hidden="1"/>
    </xf>
    <xf numFmtId="0" fontId="5" fillId="0" borderId="0" xfId="0" applyFont="1" applyFill="1" applyAlignment="1">
      <alignment vertical="top" wrapText="1"/>
    </xf>
    <xf numFmtId="0" fontId="31" fillId="0" borderId="0" xfId="0" applyFont="1" applyFill="1" applyAlignment="1" applyProtection="1">
      <alignment horizontal="left" indent="14"/>
      <protection hidden="1"/>
    </xf>
    <xf numFmtId="0" fontId="3" fillId="0" borderId="0" xfId="0" applyFont="1" applyFill="1" applyProtection="1">
      <protection hidden="1"/>
    </xf>
    <xf numFmtId="0" fontId="17" fillId="0" borderId="0" xfId="0" applyFont="1" applyFill="1"/>
    <xf numFmtId="0" fontId="21" fillId="0" borderId="0" xfId="0" applyFont="1" applyFill="1" applyAlignment="1" applyProtection="1">
      <alignment horizontal="left"/>
      <protection hidden="1"/>
    </xf>
    <xf numFmtId="0" fontId="31" fillId="0" borderId="0" xfId="0" applyFont="1" applyFill="1" applyAlignment="1" applyProtection="1">
      <alignment vertical="top"/>
      <protection hidden="1"/>
    </xf>
    <xf numFmtId="0" fontId="19" fillId="0" borderId="0" xfId="0" applyFont="1" applyFill="1" applyAlignment="1" applyProtection="1">
      <protection hidden="1"/>
    </xf>
    <xf numFmtId="0" fontId="21" fillId="0" borderId="0" xfId="0" applyFont="1" applyFill="1"/>
    <xf numFmtId="0" fontId="2" fillId="0"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9" fontId="2" fillId="2" borderId="2" xfId="0" applyNumberFormat="1" applyFont="1" applyFill="1" applyBorder="1" applyAlignment="1" applyProtection="1">
      <alignment horizontal="right" wrapText="1"/>
    </xf>
    <xf numFmtId="164" fontId="2" fillId="2" borderId="2" xfId="0" applyNumberFormat="1" applyFont="1" applyFill="1" applyBorder="1" applyAlignment="1" applyProtection="1">
      <alignment wrapText="1"/>
    </xf>
    <xf numFmtId="164" fontId="2" fillId="2" borderId="1" xfId="0" applyNumberFormat="1" applyFont="1" applyFill="1" applyBorder="1" applyAlignment="1">
      <alignment wrapText="1"/>
    </xf>
    <xf numFmtId="164" fontId="2" fillId="2" borderId="1" xfId="0" applyNumberFormat="1" applyFont="1" applyFill="1" applyBorder="1" applyAlignment="1"/>
    <xf numFmtId="164" fontId="2" fillId="0" borderId="1" xfId="0" applyNumberFormat="1" applyFont="1" applyFill="1" applyBorder="1" applyAlignment="1" applyProtection="1">
      <alignment wrapText="1"/>
      <protection locked="0"/>
    </xf>
    <xf numFmtId="164" fontId="2" fillId="0" borderId="1" xfId="0" applyNumberFormat="1" applyFont="1" applyFill="1" applyBorder="1" applyAlignment="1" applyProtection="1">
      <protection locked="0"/>
    </xf>
    <xf numFmtId="0" fontId="0" fillId="0" borderId="5" xfId="0" applyBorder="1" applyAlignment="1">
      <alignment horizontal="center" vertical="center"/>
    </xf>
    <xf numFmtId="0" fontId="0" fillId="0" borderId="37"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40" xfId="0" applyBorder="1" applyAlignment="1">
      <alignment horizontal="center" vertical="center"/>
    </xf>
    <xf numFmtId="0" fontId="0" fillId="0" borderId="6"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14" fillId="0" borderId="0" xfId="0" applyFont="1" applyAlignment="1">
      <alignment horizontal="center" vertical="center"/>
    </xf>
    <xf numFmtId="0" fontId="0" fillId="0" borderId="0" xfId="0" applyAlignment="1">
      <alignment horizontal="center" vertical="center"/>
    </xf>
    <xf numFmtId="44" fontId="0" fillId="0" borderId="41" xfId="3" applyFont="1" applyBorder="1" applyAlignment="1">
      <alignment horizontal="center" vertical="center"/>
    </xf>
    <xf numFmtId="44" fontId="0" fillId="0" borderId="6" xfId="3" applyFont="1" applyBorder="1" applyAlignment="1">
      <alignment horizontal="center" vertical="center"/>
    </xf>
    <xf numFmtId="44" fontId="0" fillId="0" borderId="34" xfId="3" applyFont="1" applyBorder="1" applyAlignment="1">
      <alignment horizontal="center" vertical="center"/>
    </xf>
    <xf numFmtId="44" fontId="0" fillId="0" borderId="42" xfId="3" applyFont="1" applyBorder="1" applyAlignment="1">
      <alignment horizontal="center" vertical="center"/>
    </xf>
    <xf numFmtId="167" fontId="0" fillId="0" borderId="0" xfId="3" applyNumberFormat="1" applyFont="1" applyBorder="1" applyAlignment="1">
      <alignment horizontal="center" vertical="center"/>
    </xf>
    <xf numFmtId="167" fontId="0" fillId="0" borderId="39" xfId="3" applyNumberFormat="1" applyFont="1" applyBorder="1" applyAlignment="1">
      <alignment horizontal="center" vertical="center"/>
    </xf>
    <xf numFmtId="167" fontId="0" fillId="0" borderId="36" xfId="3" applyNumberFormat="1" applyFont="1" applyBorder="1" applyAlignment="1">
      <alignment horizontal="center" vertical="center"/>
    </xf>
    <xf numFmtId="167" fontId="0" fillId="0" borderId="5" xfId="3" applyNumberFormat="1" applyFont="1" applyBorder="1" applyAlignment="1">
      <alignment horizontal="center" vertical="center"/>
    </xf>
    <xf numFmtId="167" fontId="0" fillId="0" borderId="38" xfId="3" applyNumberFormat="1" applyFont="1" applyBorder="1" applyAlignment="1">
      <alignment horizontal="center" vertical="center"/>
    </xf>
    <xf numFmtId="167" fontId="0" fillId="0" borderId="37" xfId="3" applyNumberFormat="1" applyFont="1" applyBorder="1" applyAlignment="1">
      <alignment horizontal="center" vertical="center"/>
    </xf>
    <xf numFmtId="168" fontId="0" fillId="3" borderId="0" xfId="0" applyNumberFormat="1" applyFill="1" applyAlignment="1" applyProtection="1">
      <alignment horizontal="right"/>
      <protection hidden="1"/>
    </xf>
    <xf numFmtId="168" fontId="0" fillId="3" borderId="0" xfId="0" applyNumberFormat="1" applyFill="1" applyAlignment="1" applyProtection="1">
      <alignment vertical="top"/>
      <protection hidden="1"/>
    </xf>
    <xf numFmtId="0" fontId="21" fillId="0" borderId="0" xfId="0" applyFont="1" applyFill="1" applyAlignment="1" applyProtection="1">
      <alignment horizontal="left" vertical="top"/>
      <protection hidden="1"/>
    </xf>
    <xf numFmtId="0" fontId="34" fillId="3" borderId="0" xfId="0" applyFont="1" applyFill="1" applyProtection="1"/>
    <xf numFmtId="0" fontId="21" fillId="3" borderId="0" xfId="0" applyFont="1" applyFill="1" applyProtection="1"/>
    <xf numFmtId="0" fontId="0" fillId="3" borderId="0" xfId="0" applyFill="1" applyProtection="1"/>
    <xf numFmtId="0" fontId="19" fillId="3" borderId="0" xfId="0" applyFont="1" applyFill="1" applyAlignment="1" applyProtection="1">
      <alignment horizontal="left"/>
    </xf>
    <xf numFmtId="0" fontId="21" fillId="3" borderId="0" xfId="0" applyFont="1" applyFill="1" applyBorder="1" applyAlignment="1" applyProtection="1">
      <alignment horizontal="center"/>
    </xf>
    <xf numFmtId="0" fontId="21" fillId="3" borderId="0" xfId="0" applyFont="1" applyFill="1" applyBorder="1" applyProtection="1"/>
    <xf numFmtId="0" fontId="29" fillId="3" borderId="0" xfId="0" applyFont="1" applyFill="1" applyProtection="1"/>
    <xf numFmtId="0" fontId="29" fillId="0" borderId="0" xfId="0" applyFont="1" applyProtection="1"/>
    <xf numFmtId="0" fontId="34" fillId="3" borderId="0" xfId="0" applyFont="1" applyFill="1" applyAlignment="1" applyProtection="1"/>
    <xf numFmtId="0" fontId="30" fillId="3" borderId="0" xfId="0" applyFont="1" applyFill="1" applyProtection="1"/>
    <xf numFmtId="0" fontId="34" fillId="3" borderId="0" xfId="0" applyFont="1" applyFill="1" applyAlignment="1" applyProtection="1">
      <alignment horizontal="left"/>
    </xf>
    <xf numFmtId="0" fontId="0" fillId="3" borderId="0" xfId="0" applyFill="1" applyBorder="1" applyProtection="1"/>
    <xf numFmtId="0" fontId="0" fillId="0" borderId="0" xfId="0" applyBorder="1" applyProtection="1"/>
    <xf numFmtId="0" fontId="30" fillId="0" borderId="0" xfId="0" applyFont="1" applyProtection="1"/>
    <xf numFmtId="0" fontId="38" fillId="0" borderId="0" xfId="0" applyFont="1" applyAlignment="1" applyProtection="1">
      <alignment vertical="center"/>
    </xf>
    <xf numFmtId="0" fontId="39" fillId="0" borderId="0" xfId="0" applyFont="1" applyAlignment="1" applyProtection="1">
      <alignment vertical="center"/>
    </xf>
    <xf numFmtId="165" fontId="34" fillId="3" borderId="0" xfId="0" applyNumberFormat="1" applyFont="1" applyFill="1" applyAlignment="1" applyProtection="1">
      <alignment horizontal="left"/>
      <protection locked="0"/>
    </xf>
    <xf numFmtId="0" fontId="34" fillId="3" borderId="0" xfId="0" applyFont="1" applyFill="1" applyProtection="1">
      <protection locked="0"/>
    </xf>
    <xf numFmtId="166" fontId="34" fillId="3" borderId="0" xfId="0" applyNumberFormat="1" applyFont="1" applyFill="1" applyAlignment="1" applyProtection="1">
      <alignment horizontal="left"/>
      <protection locked="0"/>
    </xf>
    <xf numFmtId="0" fontId="7" fillId="3" borderId="0" xfId="0" applyFont="1" applyFill="1" applyAlignment="1" applyProtection="1">
      <alignment horizontal="left"/>
      <protection locked="0"/>
    </xf>
    <xf numFmtId="0" fontId="7" fillId="3" borderId="0" xfId="0" applyFont="1" applyFill="1" applyProtection="1">
      <protection locked="0"/>
    </xf>
    <xf numFmtId="167" fontId="0" fillId="0" borderId="0" xfId="3" applyNumberFormat="1" applyFont="1" applyBorder="1" applyAlignment="1">
      <alignment horizontal="center" vertical="center"/>
    </xf>
    <xf numFmtId="0" fontId="0" fillId="0" borderId="0" xfId="0" applyAlignment="1">
      <alignment horizontal="center" vertical="center"/>
    </xf>
    <xf numFmtId="2" fontId="0" fillId="0" borderId="0" xfId="0" applyNumberFormat="1"/>
    <xf numFmtId="0" fontId="0" fillId="0" borderId="0" xfId="0" applyAlignment="1">
      <alignment horizontal="center" vertical="center"/>
    </xf>
    <xf numFmtId="166" fontId="19" fillId="3" borderId="6" xfId="0" applyNumberFormat="1" applyFont="1" applyFill="1" applyBorder="1" applyAlignment="1" applyProtection="1">
      <alignment horizontal="left" indent="1"/>
      <protection locked="0"/>
    </xf>
    <xf numFmtId="0" fontId="19" fillId="3" borderId="5" xfId="0" applyFont="1" applyFill="1" applyBorder="1" applyAlignment="1" applyProtection="1">
      <alignment horizontal="left" indent="1"/>
      <protection locked="0"/>
    </xf>
    <xf numFmtId="0" fontId="2" fillId="0" borderId="0" xfId="0" applyFont="1"/>
    <xf numFmtId="14" fontId="0" fillId="0" borderId="0" xfId="0" applyNumberFormat="1"/>
    <xf numFmtId="0" fontId="0" fillId="0" borderId="0" xfId="0" applyAlignment="1">
      <alignment horizontal="center" vertical="center"/>
    </xf>
    <xf numFmtId="14" fontId="0" fillId="7" borderId="0" xfId="0" applyNumberFormat="1" applyFill="1"/>
    <xf numFmtId="0" fontId="21" fillId="0" borderId="8" xfId="0" applyFont="1" applyBorder="1" applyAlignment="1">
      <alignment horizontal="right" indent="1"/>
    </xf>
    <xf numFmtId="0" fontId="25" fillId="0" borderId="8" xfId="0" applyFont="1" applyBorder="1" applyAlignment="1">
      <alignment horizontal="left" wrapText="1"/>
    </xf>
    <xf numFmtId="0" fontId="21" fillId="0" borderId="7" xfId="0" applyFont="1" applyBorder="1" applyAlignment="1">
      <alignment horizontal="right" indent="1"/>
    </xf>
    <xf numFmtId="0" fontId="21" fillId="0" borderId="8" xfId="0" applyFont="1" applyBorder="1"/>
    <xf numFmtId="0" fontId="0" fillId="3" borderId="0" xfId="0" applyFill="1" applyBorder="1"/>
    <xf numFmtId="0" fontId="0" fillId="3" borderId="0" xfId="0" applyFill="1" applyBorder="1" applyAlignment="1">
      <alignment horizontal="right"/>
    </xf>
    <xf numFmtId="0" fontId="0" fillId="3" borderId="36" xfId="0" applyFill="1" applyBorder="1"/>
    <xf numFmtId="0" fontId="11" fillId="3" borderId="0" xfId="0" applyFont="1" applyFill="1" applyBorder="1" applyAlignment="1">
      <alignment horizontal="center"/>
    </xf>
    <xf numFmtId="0" fontId="11" fillId="3" borderId="36" xfId="0" applyFont="1" applyFill="1" applyBorder="1" applyAlignment="1">
      <alignment horizontal="center"/>
    </xf>
    <xf numFmtId="0" fontId="8" fillId="3" borderId="0" xfId="0" applyFont="1" applyFill="1" applyBorder="1" applyAlignment="1">
      <alignment wrapText="1"/>
    </xf>
    <xf numFmtId="0" fontId="0" fillId="3" borderId="36" xfId="0" applyFill="1" applyBorder="1" applyAlignment="1">
      <alignment horizontal="right"/>
    </xf>
    <xf numFmtId="0" fontId="8" fillId="3" borderId="0" xfId="0" applyFont="1" applyFill="1" applyBorder="1"/>
    <xf numFmtId="0" fontId="8" fillId="3" borderId="0" xfId="0" applyFont="1" applyFill="1" applyBorder="1" applyAlignment="1">
      <alignment horizontal="left" wrapText="1"/>
    </xf>
    <xf numFmtId="0" fontId="3" fillId="3" borderId="0" xfId="0" applyFont="1" applyFill="1" applyBorder="1" applyAlignment="1">
      <alignment horizontal="left" wrapText="1"/>
    </xf>
    <xf numFmtId="0" fontId="23" fillId="3" borderId="0" xfId="2" applyFont="1" applyFill="1" applyBorder="1" applyAlignment="1" applyProtection="1">
      <protection locked="0"/>
    </xf>
    <xf numFmtId="0" fontId="2" fillId="3" borderId="36" xfId="0" applyFont="1" applyFill="1" applyBorder="1" applyAlignment="1">
      <alignment horizontal="right"/>
    </xf>
    <xf numFmtId="0" fontId="8" fillId="3" borderId="36" xfId="0" applyFont="1" applyFill="1" applyBorder="1" applyAlignment="1">
      <alignment horizontal="center" vertical="center"/>
    </xf>
    <xf numFmtId="0" fontId="19" fillId="3" borderId="0" xfId="0" applyFont="1" applyFill="1" applyBorder="1" applyAlignment="1">
      <alignment horizontal="center" wrapText="1"/>
    </xf>
    <xf numFmtId="0" fontId="19" fillId="3" borderId="0" xfId="0" applyFont="1" applyFill="1" applyBorder="1" applyAlignment="1">
      <alignment horizontal="center"/>
    </xf>
    <xf numFmtId="0" fontId="24" fillId="3" borderId="36" xfId="2" applyFont="1" applyFill="1" applyBorder="1" applyAlignment="1" applyProtection="1">
      <alignment horizontal="center" wrapText="1"/>
      <protection locked="0"/>
    </xf>
    <xf numFmtId="164" fontId="21" fillId="0" borderId="45" xfId="1" applyNumberFormat="1" applyFont="1" applyFill="1" applyBorder="1" applyProtection="1">
      <protection locked="0"/>
    </xf>
    <xf numFmtId="164" fontId="21" fillId="0" borderId="46" xfId="1" applyNumberFormat="1" applyFont="1" applyFill="1" applyBorder="1" applyProtection="1">
      <protection locked="0"/>
    </xf>
    <xf numFmtId="164" fontId="21" fillId="0" borderId="46" xfId="1" applyNumberFormat="1" applyFont="1" applyFill="1" applyBorder="1" applyAlignment="1" applyProtection="1">
      <alignment horizontal="left"/>
      <protection locked="0"/>
    </xf>
    <xf numFmtId="0" fontId="0" fillId="0" borderId="48" xfId="0" applyBorder="1"/>
    <xf numFmtId="0" fontId="16" fillId="0" borderId="48" xfId="0" applyFont="1" applyBorder="1"/>
    <xf numFmtId="0" fontId="0" fillId="0" borderId="47" xfId="0" applyBorder="1" applyProtection="1">
      <protection locked="0"/>
    </xf>
    <xf numFmtId="0" fontId="0" fillId="7" borderId="0" xfId="0" applyFill="1"/>
    <xf numFmtId="0" fontId="2" fillId="7" borderId="0" xfId="0" applyFont="1" applyFill="1"/>
    <xf numFmtId="164" fontId="43" fillId="0" borderId="0" xfId="0" applyNumberFormat="1" applyFont="1"/>
    <xf numFmtId="0" fontId="43" fillId="0" borderId="0" xfId="0" applyFont="1"/>
    <xf numFmtId="0" fontId="8" fillId="0" borderId="43" xfId="0" applyFont="1" applyBorder="1" applyAlignment="1" applyProtection="1">
      <alignment horizontal="left"/>
    </xf>
    <xf numFmtId="0" fontId="0" fillId="0" borderId="0" xfId="0" applyAlignment="1">
      <alignment horizontal="center" vertical="center"/>
    </xf>
    <xf numFmtId="0" fontId="41" fillId="6" borderId="35" xfId="5" applyFont="1" applyFill="1" applyBorder="1" applyAlignment="1">
      <alignment horizontal="center"/>
    </xf>
    <xf numFmtId="0" fontId="45" fillId="6" borderId="35" xfId="6" applyFont="1" applyFill="1" applyBorder="1" applyAlignment="1">
      <alignment horizontal="center"/>
    </xf>
    <xf numFmtId="0" fontId="45" fillId="0" borderId="49" xfId="7" applyFont="1" applyBorder="1" applyAlignment="1">
      <alignment horizontal="right" wrapText="1"/>
    </xf>
    <xf numFmtId="0" fontId="45" fillId="0" borderId="49" xfId="7" applyFont="1" applyBorder="1" applyAlignment="1">
      <alignment wrapText="1"/>
    </xf>
    <xf numFmtId="0" fontId="0" fillId="0" borderId="49" xfId="0" applyBorder="1"/>
    <xf numFmtId="0" fontId="45" fillId="0" borderId="49" xfId="6" applyFont="1" applyBorder="1" applyAlignment="1">
      <alignment wrapText="1"/>
    </xf>
    <xf numFmtId="0" fontId="45" fillId="0" borderId="49" xfId="6" applyFont="1" applyBorder="1" applyAlignment="1">
      <alignment horizontal="right" wrapText="1"/>
    </xf>
    <xf numFmtId="0" fontId="45" fillId="0" borderId="0" xfId="7" applyFont="1" applyAlignment="1">
      <alignment wrapText="1"/>
    </xf>
    <xf numFmtId="0" fontId="45" fillId="0" borderId="0" xfId="7" applyFont="1" applyAlignment="1">
      <alignment horizontal="right" wrapText="1"/>
    </xf>
    <xf numFmtId="0" fontId="45" fillId="0" borderId="0" xfId="6" applyFont="1" applyAlignment="1">
      <alignment wrapText="1"/>
    </xf>
    <xf numFmtId="0" fontId="45" fillId="0" borderId="0" xfId="6" applyFont="1" applyAlignment="1">
      <alignment horizontal="right" wrapText="1"/>
    </xf>
    <xf numFmtId="165" fontId="21" fillId="3" borderId="43" xfId="8" applyNumberFormat="1" applyFont="1" applyFill="1" applyBorder="1" applyAlignment="1" applyProtection="1">
      <alignment horizontal="center"/>
      <protection locked="0"/>
    </xf>
    <xf numFmtId="0" fontId="21" fillId="0" borderId="0" xfId="0" applyFont="1" applyFill="1" applyAlignment="1" applyProtection="1">
      <alignment horizontal="left" wrapText="1"/>
      <protection hidden="1"/>
    </xf>
    <xf numFmtId="0" fontId="8" fillId="3" borderId="0" xfId="0" applyFont="1" applyFill="1" applyAlignment="1" applyProtection="1">
      <alignment horizontal="center"/>
      <protection hidden="1"/>
    </xf>
    <xf numFmtId="0" fontId="21" fillId="3" borderId="0" xfId="0" applyFont="1" applyFill="1" applyAlignment="1" applyProtection="1">
      <alignment horizontal="left" wrapText="1"/>
      <protection hidden="1"/>
    </xf>
    <xf numFmtId="0" fontId="21" fillId="4" borderId="0" xfId="0" applyFont="1" applyFill="1" applyAlignment="1" applyProtection="1">
      <alignment horizontal="left" vertical="top"/>
      <protection hidden="1"/>
    </xf>
    <xf numFmtId="0" fontId="21" fillId="3" borderId="0" xfId="0" applyFont="1" applyFill="1" applyAlignment="1" applyProtection="1">
      <alignment horizontal="left" vertical="top" wrapText="1"/>
      <protection hidden="1"/>
    </xf>
    <xf numFmtId="0" fontId="19" fillId="3" borderId="0" xfId="0" applyFont="1" applyFill="1" applyAlignment="1" applyProtection="1">
      <alignment horizontal="center"/>
      <protection hidden="1"/>
    </xf>
    <xf numFmtId="0" fontId="21" fillId="0" borderId="0" xfId="0" applyFont="1" applyFill="1" applyAlignment="1" applyProtection="1">
      <alignment horizontal="left" wrapText="1" indent="2"/>
      <protection hidden="1"/>
    </xf>
    <xf numFmtId="0" fontId="7" fillId="3" borderId="0" xfId="0" applyFont="1" applyFill="1" applyAlignment="1" applyProtection="1">
      <alignment horizontal="center"/>
      <protection hidden="1"/>
    </xf>
    <xf numFmtId="0" fontId="21" fillId="0" borderId="0" xfId="0" applyFont="1" applyFill="1" applyAlignment="1" applyProtection="1">
      <alignment wrapText="1"/>
      <protection hidden="1"/>
    </xf>
    <xf numFmtId="0" fontId="5" fillId="0" borderId="0" xfId="0" applyFont="1" applyFill="1" applyAlignment="1">
      <alignment horizontal="left" vertical="top" wrapText="1"/>
    </xf>
    <xf numFmtId="0" fontId="34" fillId="3" borderId="0" xfId="0" applyFont="1" applyFill="1" applyAlignment="1" applyProtection="1">
      <alignment horizontal="center" wrapText="1"/>
      <protection hidden="1"/>
    </xf>
    <xf numFmtId="0" fontId="21" fillId="0" borderId="0" xfId="0" applyFont="1" applyFill="1" applyAlignment="1" applyProtection="1">
      <alignment horizontal="left"/>
      <protection hidden="1"/>
    </xf>
    <xf numFmtId="0" fontId="11" fillId="3" borderId="0" xfId="0" applyFont="1" applyFill="1" applyBorder="1" applyAlignment="1">
      <alignment horizontal="left" indent="3"/>
    </xf>
    <xf numFmtId="0" fontId="11" fillId="3" borderId="36" xfId="0" applyFont="1" applyFill="1" applyBorder="1" applyAlignment="1">
      <alignment horizontal="left" indent="3"/>
    </xf>
    <xf numFmtId="0" fontId="11" fillId="3" borderId="0" xfId="0" applyFont="1" applyFill="1" applyBorder="1" applyAlignment="1">
      <alignment horizontal="left" indent="4"/>
    </xf>
    <xf numFmtId="0" fontId="11" fillId="3" borderId="36" xfId="0" applyFont="1" applyFill="1" applyBorder="1" applyAlignment="1">
      <alignment horizontal="left" indent="4"/>
    </xf>
    <xf numFmtId="0" fontId="14" fillId="3" borderId="5" xfId="0" applyFont="1" applyFill="1" applyBorder="1" applyAlignment="1">
      <alignment horizontal="center" vertical="center"/>
    </xf>
    <xf numFmtId="0" fontId="14" fillId="3" borderId="37" xfId="0" applyFont="1" applyFill="1" applyBorder="1" applyAlignment="1">
      <alignment horizontal="center" vertical="center"/>
    </xf>
    <xf numFmtId="0" fontId="11" fillId="3" borderId="0" xfId="0" applyFont="1" applyFill="1" applyBorder="1" applyAlignment="1">
      <alignment horizontal="left" indent="1"/>
    </xf>
    <xf numFmtId="0" fontId="11" fillId="3" borderId="36" xfId="0" applyFont="1" applyFill="1" applyBorder="1" applyAlignment="1">
      <alignment horizontal="left" indent="1"/>
    </xf>
    <xf numFmtId="0" fontId="11" fillId="3" borderId="0" xfId="0" applyFont="1" applyFill="1" applyBorder="1" applyAlignment="1">
      <alignment horizontal="left" indent="5"/>
    </xf>
    <xf numFmtId="0" fontId="11" fillId="3" borderId="36" xfId="0" applyFont="1" applyFill="1" applyBorder="1" applyAlignment="1">
      <alignment horizontal="left" indent="5"/>
    </xf>
    <xf numFmtId="0" fontId="21" fillId="3" borderId="6" xfId="0" applyFont="1" applyFill="1" applyBorder="1" applyAlignment="1" applyProtection="1">
      <alignment horizontal="left"/>
      <protection locked="0"/>
    </xf>
    <xf numFmtId="0" fontId="8" fillId="0" borderId="0" xfId="0" applyFont="1" applyAlignment="1">
      <alignment horizontal="center"/>
    </xf>
    <xf numFmtId="0" fontId="20" fillId="3" borderId="0" xfId="0" applyFont="1" applyFill="1" applyAlignment="1">
      <alignment horizontal="center"/>
    </xf>
    <xf numFmtId="0" fontId="21" fillId="3" borderId="43" xfId="0" applyFont="1" applyFill="1" applyBorder="1" applyAlignment="1" applyProtection="1">
      <alignment horizontal="left"/>
      <protection locked="0"/>
    </xf>
    <xf numFmtId="0" fontId="12" fillId="0" borderId="18" xfId="0" applyFont="1" applyFill="1" applyBorder="1" applyAlignment="1">
      <alignment horizontal="center" wrapText="1"/>
    </xf>
    <xf numFmtId="0" fontId="12" fillId="0" borderId="19" xfId="0" applyFont="1" applyFill="1" applyBorder="1" applyAlignment="1">
      <alignment horizontal="center" wrapText="1"/>
    </xf>
    <xf numFmtId="0" fontId="33" fillId="0" borderId="0" xfId="0" applyFont="1" applyFill="1" applyBorder="1" applyAlignment="1">
      <alignment horizontal="center" vertical="center"/>
    </xf>
    <xf numFmtId="0" fontId="4" fillId="0" borderId="3" xfId="0" applyFont="1" applyFill="1" applyBorder="1" applyAlignment="1">
      <alignment horizontal="center" wrapText="1"/>
    </xf>
    <xf numFmtId="0" fontId="4" fillId="0" borderId="26" xfId="0" applyFont="1" applyFill="1" applyBorder="1" applyAlignment="1">
      <alignment horizontal="center" wrapText="1"/>
    </xf>
    <xf numFmtId="0" fontId="19" fillId="0" borderId="27" xfId="0" applyFont="1" applyFill="1" applyBorder="1" applyAlignment="1">
      <alignment horizontal="center" wrapText="1"/>
    </xf>
    <xf numFmtId="0" fontId="21" fillId="0" borderId="26" xfId="0" applyFont="1" applyBorder="1" applyAlignment="1"/>
    <xf numFmtId="0" fontId="21" fillId="0" borderId="27" xfId="0" applyFont="1" applyBorder="1" applyAlignment="1"/>
    <xf numFmtId="0" fontId="19" fillId="0" borderId="20" xfId="0" applyFont="1" applyFill="1" applyBorder="1" applyAlignment="1">
      <alignment horizontal="center" wrapText="1"/>
    </xf>
    <xf numFmtId="0" fontId="21" fillId="0" borderId="21" xfId="0" applyFont="1" applyBorder="1" applyAlignment="1"/>
    <xf numFmtId="0" fontId="21" fillId="0" borderId="22" xfId="0" applyFont="1" applyBorder="1" applyAlignment="1"/>
    <xf numFmtId="0" fontId="21" fillId="0" borderId="23" xfId="0" applyFont="1" applyBorder="1" applyAlignment="1"/>
    <xf numFmtId="0" fontId="21" fillId="0" borderId="24" xfId="0" applyFont="1" applyBorder="1" applyAlignment="1"/>
    <xf numFmtId="0" fontId="21" fillId="0" borderId="25" xfId="0" applyFont="1" applyBorder="1" applyAlignment="1"/>
    <xf numFmtId="0" fontId="9" fillId="0" borderId="0" xfId="2" applyFill="1" applyBorder="1" applyAlignment="1" applyProtection="1">
      <alignment horizontal="left"/>
    </xf>
    <xf numFmtId="0" fontId="30" fillId="0" borderId="0" xfId="0" applyFont="1" applyAlignment="1">
      <alignment horizontal="left"/>
    </xf>
    <xf numFmtId="0" fontId="28" fillId="0" borderId="0" xfId="0" applyFont="1" applyAlignment="1">
      <alignment horizontal="left"/>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38" xfId="0" applyBorder="1" applyAlignment="1">
      <alignment horizontal="center" vertical="center"/>
    </xf>
    <xf numFmtId="0" fontId="0" fillId="0" borderId="43" xfId="0" applyBorder="1" applyAlignment="1">
      <alignment horizontal="center" vertical="center"/>
    </xf>
    <xf numFmtId="0" fontId="0" fillId="0" borderId="37" xfId="0" applyBorder="1" applyAlignment="1">
      <alignment horizontal="center" vertical="center"/>
    </xf>
    <xf numFmtId="0" fontId="0" fillId="0" borderId="44" xfId="0" applyBorder="1" applyAlignment="1">
      <alignment horizontal="left" vertical="center" wrapText="1"/>
    </xf>
    <xf numFmtId="0" fontId="0" fillId="0" borderId="34" xfId="0" applyBorder="1" applyAlignment="1">
      <alignment horizontal="left" vertical="center" wrapText="1"/>
    </xf>
    <xf numFmtId="0" fontId="0" fillId="0" borderId="40" xfId="0" applyBorder="1" applyAlignment="1">
      <alignment horizontal="left" vertical="center" wrapText="1"/>
    </xf>
    <xf numFmtId="0" fontId="0" fillId="0" borderId="39" xfId="0" applyBorder="1" applyAlignment="1">
      <alignment horizontal="left" vertical="center" wrapText="1"/>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8" xfId="0" applyBorder="1" applyAlignment="1">
      <alignment horizontal="left" vertical="center" wrapText="1"/>
    </xf>
    <xf numFmtId="0" fontId="0" fillId="0" borderId="43" xfId="0" applyBorder="1" applyAlignment="1">
      <alignment horizontal="left" vertical="center" wrapText="1"/>
    </xf>
    <xf numFmtId="0" fontId="0" fillId="0" borderId="37" xfId="0" applyBorder="1" applyAlignment="1">
      <alignment horizontal="left" vertical="center" wrapText="1"/>
    </xf>
    <xf numFmtId="0" fontId="2" fillId="0" borderId="44" xfId="0" applyFont="1" applyBorder="1" applyAlignment="1">
      <alignment horizontal="left" vertical="center" wrapText="1"/>
    </xf>
    <xf numFmtId="0" fontId="0" fillId="8" borderId="0" xfId="0" applyFill="1" applyAlignment="1">
      <alignment horizontal="center" vertical="center"/>
    </xf>
    <xf numFmtId="0" fontId="2" fillId="0" borderId="36" xfId="0" applyFont="1" applyBorder="1" applyAlignment="1">
      <alignment horizontal="center" vertical="center"/>
    </xf>
    <xf numFmtId="0" fontId="0" fillId="5" borderId="38" xfId="0" applyFill="1" applyBorder="1" applyAlignment="1">
      <alignment horizontal="center" vertical="center"/>
    </xf>
    <xf numFmtId="0" fontId="0" fillId="5" borderId="5" xfId="0" applyFill="1" applyBorder="1" applyAlignment="1">
      <alignment horizontal="center" vertical="center"/>
    </xf>
    <xf numFmtId="0" fontId="0" fillId="5" borderId="37" xfId="0" applyFill="1" applyBorder="1" applyAlignment="1">
      <alignment horizontal="center" vertical="center"/>
    </xf>
    <xf numFmtId="0" fontId="2" fillId="5" borderId="5" xfId="0" applyFont="1" applyFill="1"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2" fillId="0" borderId="0" xfId="0" applyFont="1" applyFill="1" applyAlignment="1">
      <alignment horizontal="left" vertical="top" wrapText="1"/>
    </xf>
    <xf numFmtId="0" fontId="5" fillId="0" borderId="8" xfId="0" applyFont="1" applyFill="1" applyBorder="1" applyAlignment="1" applyProtection="1">
      <alignment horizontal="left" vertical="top" wrapText="1"/>
      <protection hidden="1"/>
    </xf>
    <xf numFmtId="0" fontId="2" fillId="0" borderId="8" xfId="0" applyFont="1" applyFill="1" applyBorder="1" applyAlignment="1" applyProtection="1">
      <alignment horizontal="left" vertical="top" wrapText="1"/>
      <protection hidden="1"/>
    </xf>
    <xf numFmtId="0" fontId="5" fillId="3" borderId="33" xfId="0" applyFont="1" applyFill="1" applyBorder="1" applyAlignment="1" applyProtection="1">
      <alignment horizontal="left" vertical="top" wrapText="1"/>
      <protection hidden="1"/>
    </xf>
    <xf numFmtId="0" fontId="2" fillId="3" borderId="33" xfId="0" applyFont="1" applyFill="1" applyBorder="1" applyAlignment="1" applyProtection="1">
      <alignment horizontal="left" vertical="top" wrapText="1"/>
      <protection hidden="1"/>
    </xf>
    <xf numFmtId="0" fontId="5" fillId="3" borderId="8"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vertical="top" wrapText="1"/>
      <protection hidden="1"/>
    </xf>
    <xf numFmtId="0" fontId="23" fillId="0" borderId="31" xfId="2" applyFont="1" applyFill="1" applyBorder="1" applyAlignment="1" applyProtection="1">
      <alignment horizontal="center" vertical="center" wrapText="1"/>
      <protection locked="0"/>
    </xf>
    <xf numFmtId="0" fontId="9" fillId="0" borderId="4" xfId="2" applyFill="1" applyBorder="1" applyAlignment="1" applyProtection="1">
      <alignment horizontal="center" vertical="center" wrapText="1"/>
      <protection locked="0"/>
    </xf>
    <xf numFmtId="0" fontId="2" fillId="3" borderId="32" xfId="0" applyFont="1" applyFill="1" applyBorder="1" applyAlignment="1" applyProtection="1">
      <alignment horizontal="left" vertical="top" wrapText="1"/>
      <protection hidden="1"/>
    </xf>
    <xf numFmtId="0" fontId="3" fillId="3" borderId="7"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10" fillId="0" borderId="28" xfId="0" applyFont="1" applyBorder="1" applyAlignment="1" applyProtection="1">
      <alignment horizontal="center"/>
      <protection hidden="1"/>
    </xf>
    <xf numFmtId="0" fontId="10" fillId="0" borderId="29"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0" fillId="3" borderId="8"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wrapText="1"/>
      <protection hidden="1"/>
    </xf>
    <xf numFmtId="0" fontId="2" fillId="0" borderId="50" xfId="0" applyFont="1" applyFill="1" applyBorder="1" applyAlignment="1" applyProtection="1">
      <alignment horizontal="left" vertical="top" wrapText="1"/>
      <protection hidden="1"/>
    </xf>
    <xf numFmtId="169" fontId="21" fillId="3" borderId="5" xfId="0" applyNumberFormat="1" applyFont="1" applyFill="1" applyBorder="1" applyAlignment="1" applyProtection="1">
      <alignment horizontal="left"/>
      <protection locked="0"/>
    </xf>
    <xf numFmtId="0" fontId="21" fillId="3" borderId="43" xfId="0" applyFont="1" applyFill="1" applyBorder="1" applyAlignment="1" applyProtection="1">
      <alignment horizontal="center"/>
      <protection locked="0"/>
    </xf>
    <xf numFmtId="0" fontId="35" fillId="0" borderId="0" xfId="0" applyFont="1" applyFill="1" applyAlignment="1" applyProtection="1">
      <alignment horizontal="center"/>
    </xf>
    <xf numFmtId="0" fontId="34" fillId="3" borderId="0" xfId="0" applyFont="1" applyFill="1" applyAlignment="1" applyProtection="1">
      <alignment horizontal="left"/>
    </xf>
    <xf numFmtId="0" fontId="7" fillId="3" borderId="0" xfId="0" applyFont="1" applyFill="1" applyAlignment="1" applyProtection="1">
      <alignment horizontal="left"/>
      <protection locked="0"/>
    </xf>
    <xf numFmtId="0" fontId="34" fillId="3" borderId="0" xfId="0" applyFont="1" applyFill="1" applyAlignment="1" applyProtection="1">
      <alignment horizontal="left"/>
      <protection locked="0"/>
    </xf>
    <xf numFmtId="0" fontId="21" fillId="3" borderId="0" xfId="0" applyFont="1" applyFill="1" applyAlignment="1" applyProtection="1">
      <alignment horizontal="left"/>
    </xf>
    <xf numFmtId="0" fontId="21" fillId="3" borderId="5" xfId="0" applyFont="1" applyFill="1" applyBorder="1" applyAlignment="1" applyProtection="1">
      <alignment horizontal="center"/>
      <protection locked="0"/>
    </xf>
    <xf numFmtId="0" fontId="21" fillId="3" borderId="0" xfId="0" applyFont="1" applyFill="1" applyAlignment="1" applyProtection="1">
      <alignment horizontal="justify" vertical="distributed" wrapText="1"/>
    </xf>
    <xf numFmtId="0" fontId="8" fillId="3" borderId="0" xfId="0" applyFont="1" applyFill="1" applyAlignment="1" applyProtection="1">
      <alignment horizontal="center"/>
    </xf>
    <xf numFmtId="0" fontId="8" fillId="3" borderId="0" xfId="0" applyFont="1" applyFill="1" applyAlignment="1" applyProtection="1">
      <alignment horizontal="left"/>
    </xf>
    <xf numFmtId="0" fontId="21" fillId="3" borderId="34" xfId="0" applyFont="1" applyFill="1" applyBorder="1" applyAlignment="1" applyProtection="1">
      <alignment horizontal="left"/>
    </xf>
    <xf numFmtId="0" fontId="21" fillId="3" borderId="5" xfId="0" applyFont="1" applyFill="1" applyBorder="1" applyAlignment="1" applyProtection="1">
      <alignment horizontal="center"/>
    </xf>
    <xf numFmtId="0" fontId="21" fillId="3" borderId="5" xfId="0" applyFont="1" applyFill="1" applyBorder="1" applyAlignment="1" applyProtection="1">
      <alignment horizontal="left"/>
      <protection locked="0"/>
    </xf>
    <xf numFmtId="0" fontId="19" fillId="3" borderId="0" xfId="0" applyFont="1" applyFill="1" applyAlignment="1" applyProtection="1">
      <alignment horizontal="left"/>
    </xf>
    <xf numFmtId="0" fontId="0" fillId="3" borderId="5" xfId="0" applyFill="1" applyBorder="1" applyAlignment="1" applyProtection="1">
      <alignment horizontal="center"/>
      <protection locked="0"/>
    </xf>
    <xf numFmtId="0" fontId="39" fillId="0" borderId="0" xfId="0" applyFont="1" applyAlignment="1" applyProtection="1">
      <alignment horizontal="left" vertical="top" wrapText="1"/>
    </xf>
    <xf numFmtId="0" fontId="21" fillId="3" borderId="0" xfId="0" applyFont="1" applyFill="1" applyBorder="1" applyAlignment="1" applyProtection="1">
      <alignment horizontal="left"/>
    </xf>
    <xf numFmtId="0" fontId="7" fillId="0" borderId="0" xfId="0" applyFont="1" applyFill="1" applyAlignment="1" applyProtection="1">
      <alignment horizontal="left"/>
    </xf>
    <xf numFmtId="0" fontId="34" fillId="0" borderId="0" xfId="0" applyFont="1" applyFill="1" applyAlignment="1" applyProtection="1">
      <alignment horizontal="left"/>
    </xf>
  </cellXfs>
  <cellStyles count="9">
    <cellStyle name="Comma" xfId="1" builtinId="3"/>
    <cellStyle name="Currency" xfId="3" builtinId="4"/>
    <cellStyle name="Hyperlink" xfId="2" builtinId="8"/>
    <cellStyle name="Normal" xfId="0" builtinId="0"/>
    <cellStyle name="Normal 2" xfId="4" xr:uid="{3127E359-FE36-4358-AB37-088B778623A1}"/>
    <cellStyle name="Normal 2 2" xfId="8" xr:uid="{00CD2BCA-E1D6-451A-9662-19EA23199AEC}"/>
    <cellStyle name="Normal_DWP 2" xfId="5" xr:uid="{B3A5CF00-0586-42E7-B957-4766E5190069}"/>
    <cellStyle name="Normal_TEXAS_DATA_1" xfId="7" xr:uid="{B83C02C3-2FC8-4D69-9A45-11161C4FA348}"/>
    <cellStyle name="Normal_TX_Data" xfId="6" xr:uid="{60DA5315-31C8-45C4-9751-E9327DC8E7D6}"/>
  </cellStyles>
  <dxfs count="10">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1158240</xdr:colOff>
      <xdr:row>4</xdr:row>
      <xdr:rowOff>53340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ditx.sharepoint.com/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row r="7">
          <cell r="B7">
            <v>2016</v>
          </cell>
        </row>
        <row r="8">
          <cell r="B8" t="str">
            <v>Massachusetts Bay Insurance Company</v>
          </cell>
        </row>
        <row r="9">
          <cell r="B9">
            <v>22306</v>
          </cell>
        </row>
        <row r="10">
          <cell r="B10">
            <v>88</v>
          </cell>
        </row>
        <row r="11">
          <cell r="B11" t="str">
            <v>No</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Call@tdi.texa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atacall@tdi.texa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F57FE-64E3-44B6-9951-555159138B33}">
  <sheetPr codeName="Sheet10"/>
  <dimension ref="A1:C32"/>
  <sheetViews>
    <sheetView workbookViewId="0">
      <selection activeCell="B5" sqref="B5"/>
    </sheetView>
  </sheetViews>
  <sheetFormatPr defaultRowHeight="12.5" x14ac:dyDescent="0.25"/>
  <cols>
    <col min="1" max="1" width="18.453125" bestFit="1" customWidth="1"/>
    <col min="2" max="2" width="30.90625" bestFit="1" customWidth="1"/>
    <col min="3" max="3" width="16.08984375" bestFit="1" customWidth="1"/>
  </cols>
  <sheetData>
    <row r="1" spans="1:3" ht="13" x14ac:dyDescent="0.3">
      <c r="C1" s="16" t="s">
        <v>4181</v>
      </c>
    </row>
    <row r="2" spans="1:3" ht="13" x14ac:dyDescent="0.3">
      <c r="A2" s="16" t="s">
        <v>64</v>
      </c>
      <c r="B2" s="16" t="s">
        <v>241</v>
      </c>
      <c r="C2" s="16" t="s">
        <v>242</v>
      </c>
    </row>
    <row r="3" spans="1:3" ht="13" x14ac:dyDescent="0.3">
      <c r="A3" s="16" t="s">
        <v>240</v>
      </c>
      <c r="B3">
        <v>2020</v>
      </c>
    </row>
    <row r="4" spans="1:3" ht="13" x14ac:dyDescent="0.3">
      <c r="A4" s="16" t="s">
        <v>123</v>
      </c>
      <c r="B4" s="167">
        <v>44484</v>
      </c>
      <c r="C4" t="str">
        <f>TEXT(B4,"mmmm d, yyyy")</f>
        <v>October 15, 2021</v>
      </c>
    </row>
    <row r="5" spans="1:3" ht="13" x14ac:dyDescent="0.3">
      <c r="A5" s="16" t="s">
        <v>243</v>
      </c>
      <c r="B5" s="164" t="s">
        <v>249</v>
      </c>
    </row>
    <row r="6" spans="1:3" ht="13" x14ac:dyDescent="0.3">
      <c r="A6" s="16" t="s">
        <v>244</v>
      </c>
      <c r="B6" s="165" t="s">
        <v>246</v>
      </c>
    </row>
    <row r="7" spans="1:3" ht="13" x14ac:dyDescent="0.3">
      <c r="A7" s="16" t="s">
        <v>245</v>
      </c>
      <c r="B7" t="s">
        <v>250</v>
      </c>
    </row>
    <row r="8" spans="1:3" ht="13" x14ac:dyDescent="0.3">
      <c r="A8" s="16" t="s">
        <v>4178</v>
      </c>
      <c r="B8" s="195" t="s">
        <v>4182</v>
      </c>
      <c r="C8" s="164" t="s">
        <v>252</v>
      </c>
    </row>
    <row r="9" spans="1:3" ht="13" x14ac:dyDescent="0.3">
      <c r="A9" s="16"/>
    </row>
    <row r="26" spans="1:3" ht="13" x14ac:dyDescent="0.3">
      <c r="A26" s="16" t="s">
        <v>4180</v>
      </c>
    </row>
    <row r="27" spans="1:3" ht="13" x14ac:dyDescent="0.3">
      <c r="A27" s="16" t="s">
        <v>64</v>
      </c>
      <c r="B27" s="16" t="s">
        <v>241</v>
      </c>
    </row>
    <row r="28" spans="1:3" ht="13" x14ac:dyDescent="0.3">
      <c r="A28" s="16" t="s">
        <v>4177</v>
      </c>
      <c r="B28" t="str">
        <f>CONCATENATE(" DER", $B$3, $B$8)</f>
        <v xml:space="preserve"> DER2020.xlsx</v>
      </c>
    </row>
    <row r="29" spans="1:3" ht="13" x14ac:dyDescent="0.3">
      <c r="A29" s="16" t="s">
        <v>4179</v>
      </c>
      <c r="B29" t="str">
        <f>CONCATENATE("GRP NAIC", $B$28)</f>
        <v>GRP NAIC DER2020.xlsx</v>
      </c>
    </row>
    <row r="30" spans="1:3" ht="13" x14ac:dyDescent="0.3">
      <c r="A30" s="16" t="s">
        <v>247</v>
      </c>
      <c r="B30" t="str">
        <f>CONCATENATE("GRP 0000", $B$28)</f>
        <v>GRP 0000 DER2020.xlsx</v>
      </c>
      <c r="C30" s="164"/>
    </row>
    <row r="31" spans="1:3" ht="13" x14ac:dyDescent="0.3">
      <c r="A31" s="16" t="s">
        <v>248</v>
      </c>
      <c r="B31" t="str">
        <f>CONCATENATE("GRP 0 12345", $B$28)</f>
        <v>GRP 0 12345 DER2020.xlsx</v>
      </c>
      <c r="C31" s="164"/>
    </row>
    <row r="32" spans="1:3" ht="13" x14ac:dyDescent="0.3">
      <c r="A32" s="16" t="s">
        <v>251</v>
      </c>
      <c r="B32" s="194">
        <f>1+B3</f>
        <v>2021</v>
      </c>
      <c r="C32" s="164"/>
    </row>
  </sheetData>
  <sheetProtection algorithmName="SHA-512" hashValue="UjHfYWp3OYWNVS7uzamE/bBOrEUzU9kbsTEDzCYXxO22p5iR7S/pLNiKyCsYR36JYA45y4D9zzS0lvAZQyQWxQ==" saltValue="YJesPMLo3hnqLitBgIS5SQ==" spinCount="100000" sheet="1" objects="1" scenarios="1"/>
  <hyperlinks>
    <hyperlink ref="B7" r:id="rId1" xr:uid="{3FA28EA8-A7DE-4531-8AB4-2CC2BC089B22}"/>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N69"/>
  <sheetViews>
    <sheetView zoomScaleNormal="100" workbookViewId="0">
      <selection activeCell="C40" sqref="C40:E40"/>
    </sheetView>
  </sheetViews>
  <sheetFormatPr defaultColWidth="8.90625" defaultRowHeight="12.5" x14ac:dyDescent="0.25"/>
  <cols>
    <col min="1" max="1" width="1.81640625" style="38" customWidth="1"/>
    <col min="2" max="2" width="7.1796875" style="38" customWidth="1"/>
    <col min="3" max="3" width="11.1796875" style="38" customWidth="1"/>
    <col min="4" max="4" width="18.453125" style="38" customWidth="1"/>
    <col min="5" max="5" width="8.81640625" style="38"/>
    <col min="6" max="6" width="5.81640625" style="38" customWidth="1"/>
    <col min="7" max="7" width="3.1796875" style="38" customWidth="1"/>
    <col min="8" max="8" width="6.1796875" style="38" customWidth="1"/>
    <col min="9" max="9" width="6.54296875" style="38" customWidth="1"/>
    <col min="10" max="10" width="7.54296875" style="38" customWidth="1"/>
    <col min="11" max="11" width="11.54296875" style="38" customWidth="1"/>
    <col min="12" max="12" width="3" style="38" customWidth="1"/>
    <col min="13" max="13" width="3.54296875" style="38" customWidth="1"/>
    <col min="14" max="14" width="1" style="38" customWidth="1"/>
    <col min="15" max="16384" width="8.90625" style="38"/>
  </cols>
  <sheetData>
    <row r="1" spans="1:14" ht="23" x14ac:dyDescent="0.5">
      <c r="A1" s="303" t="str">
        <f>CONCATENATE(Metadata!$B$3, " DISALLOWED EXPENSES DATA CALL AFFIDAVIT")</f>
        <v>2020 DISALLOWED EXPENSES DATA CALL AFFIDAVIT</v>
      </c>
      <c r="B1" s="303"/>
      <c r="C1" s="303"/>
      <c r="D1" s="303"/>
      <c r="E1" s="303"/>
      <c r="F1" s="303"/>
      <c r="G1" s="303"/>
      <c r="H1" s="303"/>
      <c r="I1" s="303"/>
      <c r="J1" s="303"/>
      <c r="K1" s="303"/>
      <c r="L1" s="303"/>
      <c r="M1" s="303"/>
      <c r="N1" s="303"/>
    </row>
    <row r="2" spans="1:14" x14ac:dyDescent="0.25">
      <c r="A2" s="29"/>
      <c r="B2" s="29"/>
      <c r="C2" s="29"/>
      <c r="D2" s="29"/>
      <c r="E2" s="29"/>
      <c r="F2" s="29"/>
      <c r="G2" s="29"/>
      <c r="H2" s="29"/>
      <c r="I2" s="29"/>
      <c r="J2" s="29"/>
      <c r="K2" s="29"/>
      <c r="L2" s="29"/>
      <c r="M2" s="29"/>
      <c r="N2" s="29"/>
    </row>
    <row r="3" spans="1:14" ht="15.5" x14ac:dyDescent="0.35">
      <c r="A3" s="310" t="s">
        <v>178</v>
      </c>
      <c r="B3" s="310"/>
      <c r="C3" s="310"/>
      <c r="D3" s="310"/>
      <c r="E3" s="310"/>
      <c r="F3" s="310"/>
      <c r="G3" s="310"/>
      <c r="H3" s="310"/>
      <c r="I3" s="310"/>
      <c r="J3" s="310"/>
      <c r="K3" s="310"/>
      <c r="L3" s="310"/>
      <c r="M3" s="310"/>
      <c r="N3" s="139"/>
    </row>
    <row r="4" spans="1:14" x14ac:dyDescent="0.25">
      <c r="A4" s="139"/>
      <c r="B4" s="139"/>
      <c r="C4" s="139"/>
      <c r="D4" s="139"/>
      <c r="E4" s="139"/>
      <c r="F4" s="139"/>
      <c r="G4" s="139"/>
      <c r="H4" s="139"/>
      <c r="I4" s="139"/>
      <c r="J4" s="139"/>
      <c r="K4" s="139"/>
      <c r="L4" s="139"/>
      <c r="M4" s="139"/>
      <c r="N4" s="139"/>
    </row>
    <row r="5" spans="1:14" ht="15.5" x14ac:dyDescent="0.35">
      <c r="A5" s="311" t="s">
        <v>96</v>
      </c>
      <c r="B5" s="311"/>
      <c r="C5" s="311"/>
      <c r="D5" s="308"/>
      <c r="E5" s="308"/>
      <c r="F5" s="308"/>
      <c r="G5" s="308"/>
      <c r="H5" s="138"/>
      <c r="I5" s="138"/>
      <c r="J5" s="138"/>
      <c r="K5" s="138"/>
      <c r="L5" s="138"/>
      <c r="M5" s="138"/>
      <c r="N5" s="139"/>
    </row>
    <row r="6" spans="1:14" ht="14" x14ac:dyDescent="0.3">
      <c r="A6" s="138"/>
      <c r="B6" s="138"/>
      <c r="C6" s="138"/>
      <c r="D6" s="138"/>
      <c r="E6" s="138"/>
      <c r="F6" s="138"/>
      <c r="G6" s="138"/>
      <c r="H6" s="138"/>
      <c r="I6" s="138"/>
      <c r="J6" s="138"/>
      <c r="K6" s="138"/>
      <c r="L6" s="138"/>
      <c r="M6" s="138"/>
      <c r="N6" s="139"/>
    </row>
    <row r="7" spans="1:14" ht="15.5" x14ac:dyDescent="0.35">
      <c r="A7" s="311" t="s">
        <v>97</v>
      </c>
      <c r="B7" s="311"/>
      <c r="C7" s="311"/>
      <c r="D7" s="308"/>
      <c r="E7" s="308"/>
      <c r="F7" s="308"/>
      <c r="G7" s="308"/>
      <c r="H7" s="138"/>
      <c r="I7" s="138"/>
      <c r="J7" s="138"/>
      <c r="K7" s="138"/>
      <c r="L7" s="138"/>
      <c r="M7" s="138"/>
      <c r="N7" s="139"/>
    </row>
    <row r="8" spans="1:14" ht="14" x14ac:dyDescent="0.3">
      <c r="A8" s="140"/>
      <c r="B8" s="140"/>
      <c r="C8" s="140"/>
      <c r="D8" s="141"/>
      <c r="E8" s="141"/>
      <c r="F8" s="141"/>
      <c r="G8" s="141"/>
      <c r="H8" s="138"/>
      <c r="I8" s="138"/>
      <c r="J8" s="138"/>
      <c r="K8" s="138"/>
      <c r="L8" s="138"/>
      <c r="M8" s="138"/>
      <c r="N8" s="139"/>
    </row>
    <row r="9" spans="1:14" ht="14" x14ac:dyDescent="0.3">
      <c r="A9" s="138"/>
      <c r="B9" s="138"/>
      <c r="C9" s="138"/>
      <c r="D9" s="138"/>
      <c r="E9" s="138"/>
      <c r="F9" s="138"/>
      <c r="G9" s="138"/>
      <c r="H9" s="138"/>
      <c r="I9" s="138"/>
      <c r="J9" s="138"/>
      <c r="K9" s="138"/>
      <c r="L9" s="138"/>
      <c r="M9" s="138"/>
      <c r="N9" s="139"/>
    </row>
    <row r="10" spans="1:14" ht="14" x14ac:dyDescent="0.3">
      <c r="A10" s="138" t="s">
        <v>98</v>
      </c>
      <c r="B10" s="308"/>
      <c r="C10" s="308"/>
      <c r="D10" s="308"/>
      <c r="E10" s="307" t="s">
        <v>99</v>
      </c>
      <c r="F10" s="307"/>
      <c r="G10" s="308"/>
      <c r="H10" s="308"/>
      <c r="I10" s="308"/>
      <c r="J10" s="308"/>
      <c r="K10" s="308"/>
      <c r="L10" s="308"/>
      <c r="M10" s="308"/>
      <c r="N10" s="139"/>
    </row>
    <row r="11" spans="1:14" ht="14" x14ac:dyDescent="0.3">
      <c r="A11" s="138"/>
      <c r="B11" s="142"/>
      <c r="C11" s="142"/>
      <c r="D11" s="142"/>
      <c r="E11" s="138"/>
      <c r="F11" s="138"/>
      <c r="G11" s="142"/>
      <c r="H11" s="142"/>
      <c r="I11" s="142"/>
      <c r="J11" s="142"/>
      <c r="K11" s="142"/>
      <c r="L11" s="138"/>
      <c r="M11" s="138"/>
      <c r="N11" s="139"/>
    </row>
    <row r="12" spans="1:14" s="144" customFormat="1" ht="14" x14ac:dyDescent="0.3">
      <c r="A12" s="307" t="s">
        <v>100</v>
      </c>
      <c r="B12" s="307"/>
      <c r="C12" s="308"/>
      <c r="D12" s="308"/>
      <c r="E12" s="308"/>
      <c r="F12" s="308"/>
      <c r="G12" s="308"/>
      <c r="H12" s="308"/>
      <c r="I12" s="308"/>
      <c r="J12" s="308"/>
      <c r="K12" s="308"/>
      <c r="L12" s="308"/>
      <c r="M12" s="308"/>
      <c r="N12" s="143"/>
    </row>
    <row r="13" spans="1:14" ht="60" customHeight="1" x14ac:dyDescent="0.25">
      <c r="A13" s="309" t="s">
        <v>183</v>
      </c>
      <c r="B13" s="309"/>
      <c r="C13" s="309"/>
      <c r="D13" s="309"/>
      <c r="E13" s="309"/>
      <c r="F13" s="309"/>
      <c r="G13" s="309"/>
      <c r="H13" s="309"/>
      <c r="I13" s="309"/>
      <c r="J13" s="309"/>
      <c r="K13" s="309"/>
      <c r="L13" s="309"/>
      <c r="M13" s="309"/>
      <c r="N13" s="139"/>
    </row>
    <row r="14" spans="1:14" ht="14" x14ac:dyDescent="0.3">
      <c r="A14" s="138"/>
      <c r="B14" s="138"/>
      <c r="C14" s="138"/>
      <c r="D14" s="138"/>
      <c r="E14" s="138"/>
      <c r="F14" s="138"/>
      <c r="G14" s="138"/>
      <c r="H14" s="138"/>
      <c r="I14" s="138"/>
      <c r="J14" s="138"/>
      <c r="K14" s="138"/>
      <c r="L14" s="138"/>
      <c r="M14" s="138"/>
      <c r="N14" s="139"/>
    </row>
    <row r="15" spans="1:14" ht="14" x14ac:dyDescent="0.3">
      <c r="A15" s="138"/>
      <c r="B15" s="138"/>
      <c r="C15" s="138"/>
      <c r="D15" s="138"/>
      <c r="E15" s="138"/>
      <c r="F15" s="142"/>
      <c r="G15" s="313"/>
      <c r="H15" s="313"/>
      <c r="I15" s="313"/>
      <c r="J15" s="313"/>
      <c r="K15" s="313"/>
      <c r="L15" s="313"/>
      <c r="M15" s="313"/>
      <c r="N15" s="139"/>
    </row>
    <row r="16" spans="1:14" ht="14" x14ac:dyDescent="0.3">
      <c r="A16" s="138"/>
      <c r="B16" s="138"/>
      <c r="C16" s="138"/>
      <c r="D16" s="138"/>
      <c r="E16" s="138"/>
      <c r="F16" s="138"/>
      <c r="G16" s="312" t="s">
        <v>101</v>
      </c>
      <c r="H16" s="312"/>
      <c r="I16" s="138"/>
      <c r="J16" s="138"/>
      <c r="K16" s="138"/>
      <c r="L16" s="138"/>
      <c r="M16" s="138"/>
      <c r="N16" s="139"/>
    </row>
    <row r="17" spans="1:14" ht="14" x14ac:dyDescent="0.3">
      <c r="A17" s="138"/>
      <c r="B17" s="138"/>
      <c r="C17" s="138"/>
      <c r="D17" s="138"/>
      <c r="E17" s="138"/>
      <c r="F17" s="138"/>
      <c r="G17" s="138"/>
      <c r="H17" s="138"/>
      <c r="I17" s="138"/>
      <c r="J17" s="138"/>
      <c r="K17" s="138"/>
      <c r="L17" s="138"/>
      <c r="M17" s="138"/>
      <c r="N17" s="139"/>
    </row>
    <row r="18" spans="1:14" ht="14" x14ac:dyDescent="0.3">
      <c r="A18" s="315" t="s">
        <v>107</v>
      </c>
      <c r="B18" s="315"/>
      <c r="C18" s="315"/>
      <c r="D18" s="315"/>
      <c r="E18" s="315"/>
      <c r="F18" s="315"/>
      <c r="G18" s="316"/>
      <c r="H18" s="316"/>
      <c r="I18" s="138" t="s">
        <v>102</v>
      </c>
      <c r="J18" s="308"/>
      <c r="K18" s="308"/>
      <c r="L18" s="142">
        <v>20</v>
      </c>
      <c r="M18" s="50"/>
      <c r="N18" s="139" t="s">
        <v>103</v>
      </c>
    </row>
    <row r="19" spans="1:14" ht="14" x14ac:dyDescent="0.3">
      <c r="A19" s="138"/>
      <c r="B19" s="138"/>
      <c r="C19" s="138"/>
      <c r="D19" s="138"/>
      <c r="E19" s="138"/>
      <c r="F19" s="138"/>
      <c r="G19" s="138"/>
      <c r="H19" s="138"/>
      <c r="I19" s="138"/>
      <c r="J19" s="138"/>
      <c r="K19" s="138"/>
      <c r="L19" s="138"/>
      <c r="M19" s="138"/>
      <c r="N19" s="139"/>
    </row>
    <row r="20" spans="1:14" ht="14" x14ac:dyDescent="0.3">
      <c r="A20" s="138"/>
      <c r="B20" s="138"/>
      <c r="C20" s="138"/>
      <c r="D20" s="138"/>
      <c r="E20" s="138"/>
      <c r="F20" s="138"/>
      <c r="G20" s="138"/>
      <c r="H20" s="138"/>
      <c r="I20" s="138"/>
      <c r="J20" s="138"/>
      <c r="K20" s="138"/>
      <c r="L20" s="138"/>
      <c r="M20" s="138"/>
      <c r="N20" s="139"/>
    </row>
    <row r="21" spans="1:14" ht="14" x14ac:dyDescent="0.3">
      <c r="A21" s="138"/>
      <c r="B21" s="138"/>
      <c r="C21" s="138"/>
      <c r="D21" s="138"/>
      <c r="E21" s="138"/>
      <c r="F21" s="142"/>
      <c r="G21" s="313"/>
      <c r="H21" s="313"/>
      <c r="I21" s="313"/>
      <c r="J21" s="313"/>
      <c r="K21" s="313"/>
      <c r="L21" s="313"/>
      <c r="M21" s="313"/>
      <c r="N21" s="139"/>
    </row>
    <row r="22" spans="1:14" ht="14" x14ac:dyDescent="0.3">
      <c r="A22" s="138"/>
      <c r="B22" s="138"/>
      <c r="C22" s="138"/>
      <c r="D22" s="138"/>
      <c r="E22" s="138"/>
      <c r="F22" s="138"/>
      <c r="G22" s="312" t="s">
        <v>104</v>
      </c>
      <c r="H22" s="312"/>
      <c r="I22" s="312"/>
      <c r="J22" s="138"/>
      <c r="K22" s="138"/>
      <c r="L22" s="138"/>
      <c r="M22" s="138"/>
      <c r="N22" s="139"/>
    </row>
    <row r="23" spans="1:14" ht="14" x14ac:dyDescent="0.3">
      <c r="A23" s="138"/>
      <c r="B23" s="138"/>
      <c r="C23" s="138"/>
      <c r="D23" s="138"/>
      <c r="E23" s="138"/>
      <c r="F23" s="138"/>
      <c r="G23" s="138"/>
      <c r="H23" s="138"/>
      <c r="I23" s="138"/>
      <c r="J23" s="138"/>
      <c r="K23" s="138"/>
      <c r="L23" s="138"/>
      <c r="M23" s="138"/>
      <c r="N23" s="139"/>
    </row>
    <row r="24" spans="1:14" ht="14" x14ac:dyDescent="0.3">
      <c r="A24" s="138"/>
      <c r="B24" s="138"/>
      <c r="C24" s="138"/>
      <c r="D24" s="138"/>
      <c r="E24" s="138"/>
      <c r="F24" s="142"/>
      <c r="G24" s="314"/>
      <c r="H24" s="314"/>
      <c r="I24" s="314"/>
      <c r="J24" s="314"/>
      <c r="K24" s="314"/>
      <c r="L24" s="314"/>
      <c r="M24" s="314"/>
      <c r="N24" s="139"/>
    </row>
    <row r="25" spans="1:14" ht="14" x14ac:dyDescent="0.3">
      <c r="A25" s="138"/>
      <c r="B25" s="138"/>
      <c r="C25" s="138"/>
      <c r="D25" s="138"/>
      <c r="E25" s="138"/>
      <c r="F25" s="138"/>
      <c r="G25" s="312" t="s">
        <v>105</v>
      </c>
      <c r="H25" s="312"/>
      <c r="I25" s="312"/>
      <c r="J25" s="312"/>
      <c r="K25" s="138"/>
      <c r="L25" s="138"/>
      <c r="M25" s="138"/>
      <c r="N25" s="139"/>
    </row>
    <row r="26" spans="1:14" ht="14" x14ac:dyDescent="0.3">
      <c r="A26" s="138"/>
      <c r="B26" s="138"/>
      <c r="C26" s="138"/>
      <c r="D26" s="138"/>
      <c r="E26" s="138"/>
      <c r="F26" s="138"/>
      <c r="G26" s="138"/>
      <c r="H26" s="138"/>
      <c r="I26" s="138"/>
      <c r="J26" s="138"/>
      <c r="K26" s="138"/>
      <c r="L26" s="138"/>
      <c r="M26" s="138"/>
      <c r="N26" s="139"/>
    </row>
    <row r="27" spans="1:14" ht="14" x14ac:dyDescent="0.3">
      <c r="A27" s="138"/>
      <c r="B27" s="138"/>
      <c r="C27" s="138"/>
      <c r="D27" s="138"/>
      <c r="E27" s="138"/>
      <c r="F27" s="138"/>
      <c r="G27" s="307" t="s">
        <v>106</v>
      </c>
      <c r="H27" s="307"/>
      <c r="I27" s="307"/>
      <c r="J27" s="307"/>
      <c r="K27" s="138"/>
      <c r="L27" s="138"/>
      <c r="M27" s="138"/>
      <c r="N27" s="139"/>
    </row>
    <row r="28" spans="1:14" ht="14" x14ac:dyDescent="0.3">
      <c r="A28" s="138"/>
      <c r="B28" s="138"/>
      <c r="C28" s="138"/>
      <c r="D28" s="138"/>
      <c r="E28" s="138"/>
      <c r="F28" s="138"/>
      <c r="G28" s="138"/>
      <c r="H28" s="138"/>
      <c r="I28" s="138"/>
      <c r="J28" s="138"/>
      <c r="K28" s="138"/>
      <c r="L28" s="138"/>
      <c r="M28" s="138"/>
      <c r="N28" s="139"/>
    </row>
    <row r="29" spans="1:14" ht="14" x14ac:dyDescent="0.3">
      <c r="A29" s="138"/>
      <c r="B29" s="138"/>
      <c r="C29" s="138"/>
      <c r="D29" s="138"/>
      <c r="E29" s="138"/>
      <c r="F29" s="142"/>
      <c r="G29" s="301"/>
      <c r="H29" s="301"/>
      <c r="I29" s="301"/>
      <c r="J29" s="301"/>
      <c r="K29" s="138"/>
      <c r="L29" s="138"/>
      <c r="M29" s="138"/>
      <c r="N29" s="139"/>
    </row>
    <row r="30" spans="1:14" ht="14" x14ac:dyDescent="0.3">
      <c r="A30" s="138"/>
      <c r="B30" s="138"/>
      <c r="C30" s="138"/>
      <c r="D30" s="138"/>
      <c r="E30" s="138"/>
      <c r="F30" s="142"/>
      <c r="G30" s="71"/>
      <c r="H30" s="71"/>
      <c r="I30" s="71"/>
      <c r="J30" s="71"/>
      <c r="K30" s="138"/>
      <c r="L30" s="138"/>
      <c r="M30" s="138"/>
      <c r="N30" s="139"/>
    </row>
    <row r="31" spans="1:14" ht="14" x14ac:dyDescent="0.3">
      <c r="A31" s="138"/>
      <c r="B31" s="138"/>
      <c r="C31" s="138"/>
      <c r="D31" s="138"/>
      <c r="E31" s="138"/>
      <c r="F31" s="142"/>
      <c r="G31" s="71"/>
      <c r="H31" s="71"/>
      <c r="I31" s="71"/>
      <c r="J31" s="71"/>
      <c r="K31" s="138"/>
      <c r="L31" s="138"/>
      <c r="M31" s="138"/>
      <c r="N31" s="139"/>
    </row>
    <row r="32" spans="1:14" ht="14" x14ac:dyDescent="0.3">
      <c r="A32" s="138"/>
      <c r="B32" s="138"/>
      <c r="C32" s="138"/>
      <c r="D32" s="302"/>
      <c r="E32" s="302"/>
      <c r="F32" s="138"/>
      <c r="G32" s="302"/>
      <c r="H32" s="302"/>
      <c r="I32" s="302"/>
      <c r="J32" s="302"/>
      <c r="K32" s="302"/>
      <c r="L32" s="302"/>
      <c r="M32" s="138"/>
      <c r="N32" s="139"/>
    </row>
    <row r="33" spans="1:14" ht="14" x14ac:dyDescent="0.3">
      <c r="A33" s="139"/>
      <c r="B33" s="139"/>
      <c r="C33" s="139"/>
      <c r="D33" s="138" t="s">
        <v>136</v>
      </c>
      <c r="E33" s="139"/>
      <c r="F33" s="145"/>
      <c r="G33" s="138" t="s">
        <v>177</v>
      </c>
      <c r="H33" s="138"/>
      <c r="I33" s="138"/>
      <c r="J33" s="138"/>
      <c r="K33" s="138"/>
      <c r="L33" s="138"/>
      <c r="M33" s="138"/>
      <c r="N33" s="139"/>
    </row>
    <row r="34" spans="1:14" ht="15.5" x14ac:dyDescent="0.35">
      <c r="A34" s="139"/>
      <c r="B34" s="139"/>
      <c r="C34" s="139"/>
      <c r="D34" s="139"/>
      <c r="E34" s="139"/>
      <c r="F34" s="146"/>
      <c r="G34" s="146"/>
      <c r="H34" s="146"/>
      <c r="I34" s="146"/>
      <c r="J34" s="146"/>
      <c r="K34" s="146"/>
      <c r="L34" s="146"/>
      <c r="M34" s="146"/>
      <c r="N34" s="139"/>
    </row>
    <row r="35" spans="1:14" ht="15.5" x14ac:dyDescent="0.35">
      <c r="A35" s="139"/>
      <c r="B35" s="139"/>
      <c r="C35" s="139"/>
      <c r="D35" s="302"/>
      <c r="E35" s="302"/>
      <c r="F35" s="146"/>
      <c r="G35" s="302"/>
      <c r="H35" s="302"/>
      <c r="I35" s="302"/>
      <c r="J35" s="302"/>
      <c r="K35" s="302"/>
      <c r="L35" s="146"/>
      <c r="M35" s="146"/>
      <c r="N35" s="139"/>
    </row>
    <row r="36" spans="1:14" ht="15.5" x14ac:dyDescent="0.35">
      <c r="A36" s="139"/>
      <c r="B36" s="139"/>
      <c r="C36" s="139"/>
      <c r="D36" s="143" t="s">
        <v>137</v>
      </c>
      <c r="E36" s="139"/>
      <c r="F36" s="146"/>
      <c r="G36" s="143" t="s">
        <v>138</v>
      </c>
      <c r="H36" s="138"/>
      <c r="I36" s="138"/>
      <c r="J36" s="138"/>
      <c r="K36" s="146"/>
      <c r="L36" s="146"/>
      <c r="M36" s="146"/>
      <c r="N36" s="139"/>
    </row>
    <row r="37" spans="1:14" ht="15.5" x14ac:dyDescent="0.35">
      <c r="A37" s="139"/>
      <c r="B37" s="139"/>
      <c r="C37" s="139"/>
      <c r="D37" s="139"/>
      <c r="E37" s="139"/>
      <c r="F37" s="146"/>
      <c r="G37" s="146"/>
      <c r="H37" s="146"/>
      <c r="I37" s="146"/>
      <c r="J37" s="146"/>
      <c r="K37" s="146"/>
      <c r="L37" s="146"/>
      <c r="M37" s="146"/>
      <c r="N37" s="139"/>
    </row>
    <row r="38" spans="1:14" ht="14" x14ac:dyDescent="0.3">
      <c r="A38" s="139"/>
      <c r="B38" s="139"/>
      <c r="C38" s="139"/>
      <c r="D38" s="139"/>
      <c r="E38" s="139"/>
      <c r="F38" s="139"/>
      <c r="G38" s="302"/>
      <c r="H38" s="302"/>
      <c r="I38" s="302"/>
      <c r="J38" s="302"/>
      <c r="K38" s="302"/>
      <c r="L38" s="139"/>
      <c r="M38" s="139"/>
      <c r="N38" s="139"/>
    </row>
    <row r="39" spans="1:14" x14ac:dyDescent="0.25">
      <c r="A39" s="139"/>
      <c r="B39" s="139"/>
      <c r="C39" s="139"/>
      <c r="D39" s="139"/>
      <c r="E39" s="139"/>
      <c r="F39" s="139"/>
      <c r="H39" s="139"/>
      <c r="I39" s="139"/>
      <c r="J39" s="139"/>
      <c r="K39" s="139"/>
      <c r="L39" s="139"/>
      <c r="M39" s="139"/>
      <c r="N39" s="139"/>
    </row>
    <row r="40" spans="1:14" ht="14" x14ac:dyDescent="0.3">
      <c r="A40" s="304" t="s">
        <v>132</v>
      </c>
      <c r="B40" s="304"/>
      <c r="C40" s="305"/>
      <c r="D40" s="306"/>
      <c r="E40" s="306"/>
      <c r="F40" s="139"/>
      <c r="G40" s="302"/>
      <c r="H40" s="302"/>
      <c r="I40" s="302"/>
      <c r="J40" s="302"/>
      <c r="K40" s="302"/>
      <c r="L40" s="139"/>
      <c r="M40" s="139"/>
      <c r="N40" s="139"/>
    </row>
    <row r="41" spans="1:14" ht="14" x14ac:dyDescent="0.3">
      <c r="A41" s="304" t="s">
        <v>133</v>
      </c>
      <c r="B41" s="304"/>
      <c r="C41" s="153"/>
      <c r="D41" s="154"/>
      <c r="E41" s="154"/>
      <c r="F41" s="139"/>
      <c r="G41" s="138" t="s">
        <v>140</v>
      </c>
      <c r="K41" s="139"/>
      <c r="L41" s="139"/>
      <c r="M41" s="139"/>
      <c r="N41" s="139"/>
    </row>
    <row r="42" spans="1:14" x14ac:dyDescent="0.25">
      <c r="A42" s="304" t="s">
        <v>134</v>
      </c>
      <c r="B42" s="304"/>
      <c r="C42" s="155"/>
      <c r="D42" s="154"/>
      <c r="E42" s="154"/>
      <c r="F42" s="139"/>
      <c r="H42" s="139"/>
      <c r="I42" s="139"/>
      <c r="J42" s="139"/>
      <c r="K42" s="139"/>
      <c r="L42" s="139"/>
      <c r="M42" s="139"/>
      <c r="N42" s="139"/>
    </row>
    <row r="43" spans="1:14" ht="14" x14ac:dyDescent="0.3">
      <c r="A43" s="304" t="s">
        <v>135</v>
      </c>
      <c r="B43" s="304"/>
      <c r="C43" s="156"/>
      <c r="D43" s="157"/>
      <c r="E43" s="154"/>
      <c r="F43" s="139"/>
      <c r="G43" s="143"/>
      <c r="H43" s="139"/>
      <c r="I43" s="139"/>
      <c r="J43" s="139"/>
      <c r="K43" s="139"/>
      <c r="L43" s="139"/>
      <c r="M43" s="139"/>
      <c r="N43" s="139"/>
    </row>
    <row r="44" spans="1:14" ht="14" x14ac:dyDescent="0.3">
      <c r="A44" s="147"/>
      <c r="B44" s="147"/>
      <c r="C44" s="147"/>
      <c r="D44" s="137"/>
      <c r="E44" s="137"/>
      <c r="F44" s="139"/>
      <c r="G44" s="318"/>
      <c r="H44" s="318"/>
      <c r="I44" s="318"/>
      <c r="J44" s="318"/>
      <c r="K44" s="139"/>
      <c r="L44" s="139"/>
      <c r="M44" s="139"/>
      <c r="N44" s="139"/>
    </row>
    <row r="45" spans="1:14" ht="14" x14ac:dyDescent="0.3">
      <c r="A45" s="319" t="str">
        <f>CONCATENATE(Metadata!$B$32, " Texas Department of Insurance")</f>
        <v>2021 Texas Department of Insurance</v>
      </c>
      <c r="B45" s="320"/>
      <c r="C45" s="320"/>
      <c r="D45" s="320"/>
      <c r="E45" s="139"/>
      <c r="F45" s="148"/>
      <c r="G45" s="318"/>
      <c r="H45" s="318"/>
      <c r="I45" s="318"/>
      <c r="J45" s="318"/>
      <c r="K45" s="139"/>
      <c r="L45" s="139"/>
      <c r="M45" s="139"/>
      <c r="N45" s="139"/>
    </row>
    <row r="46" spans="1:14" ht="14" x14ac:dyDescent="0.3">
      <c r="E46" s="139"/>
      <c r="F46" s="148"/>
      <c r="G46" s="149"/>
      <c r="H46" s="142"/>
      <c r="I46" s="142"/>
      <c r="J46" s="142"/>
      <c r="K46" s="139"/>
      <c r="L46" s="139"/>
      <c r="M46" s="139"/>
      <c r="N46" s="139"/>
    </row>
    <row r="47" spans="1:14" ht="15.5" x14ac:dyDescent="0.35">
      <c r="A47" s="150"/>
      <c r="B47" s="150"/>
      <c r="C47" s="150"/>
      <c r="D47" s="150"/>
      <c r="E47" s="150"/>
      <c r="F47" s="150"/>
      <c r="G47" s="150"/>
      <c r="H47" s="150"/>
      <c r="I47" s="150"/>
      <c r="J47" s="150"/>
      <c r="K47" s="150"/>
      <c r="L47" s="150"/>
      <c r="M47" s="150"/>
    </row>
    <row r="48" spans="1:14" ht="15.5" x14ac:dyDescent="0.35">
      <c r="A48" s="150"/>
      <c r="B48" s="151" t="s">
        <v>194</v>
      </c>
      <c r="C48" s="150"/>
      <c r="D48" s="150"/>
      <c r="E48" s="150"/>
      <c r="F48" s="150"/>
      <c r="G48" s="150"/>
      <c r="H48" s="150"/>
      <c r="I48" s="150"/>
      <c r="J48" s="150"/>
      <c r="K48" s="150"/>
      <c r="L48" s="150"/>
      <c r="M48" s="150"/>
    </row>
    <row r="49" spans="1:14" ht="15.75" customHeight="1" x14ac:dyDescent="0.35">
      <c r="A49" s="150"/>
      <c r="B49" s="317" t="s">
        <v>195</v>
      </c>
      <c r="C49" s="317"/>
      <c r="D49" s="317"/>
      <c r="E49" s="317"/>
      <c r="F49" s="317"/>
      <c r="G49" s="317"/>
      <c r="H49" s="317"/>
      <c r="I49" s="317"/>
      <c r="J49" s="317"/>
      <c r="K49" s="317"/>
      <c r="L49" s="317"/>
      <c r="M49" s="317"/>
      <c r="N49" s="317"/>
    </row>
    <row r="50" spans="1:14" ht="15.5" x14ac:dyDescent="0.35">
      <c r="A50" s="150"/>
      <c r="B50" s="317"/>
      <c r="C50" s="317"/>
      <c r="D50" s="317"/>
      <c r="E50" s="317"/>
      <c r="F50" s="317"/>
      <c r="G50" s="317"/>
      <c r="H50" s="317"/>
      <c r="I50" s="317"/>
      <c r="J50" s="317"/>
      <c r="K50" s="317"/>
      <c r="L50" s="317"/>
      <c r="M50" s="317"/>
      <c r="N50" s="317"/>
    </row>
    <row r="51" spans="1:14" ht="15.5" x14ac:dyDescent="0.35">
      <c r="A51" s="150"/>
      <c r="B51" s="317"/>
      <c r="C51" s="317"/>
      <c r="D51" s="317"/>
      <c r="E51" s="317"/>
      <c r="F51" s="317"/>
      <c r="G51" s="317"/>
      <c r="H51" s="317"/>
      <c r="I51" s="317"/>
      <c r="J51" s="317"/>
      <c r="K51" s="317"/>
      <c r="L51" s="317"/>
      <c r="M51" s="317"/>
      <c r="N51" s="317"/>
    </row>
    <row r="52" spans="1:14" ht="15.5" x14ac:dyDescent="0.35">
      <c r="A52" s="150"/>
      <c r="B52" s="317"/>
      <c r="C52" s="317"/>
      <c r="D52" s="317"/>
      <c r="E52" s="317"/>
      <c r="F52" s="317"/>
      <c r="G52" s="317"/>
      <c r="H52" s="317"/>
      <c r="I52" s="317"/>
      <c r="J52" s="317"/>
      <c r="K52" s="317"/>
      <c r="L52" s="317"/>
      <c r="M52" s="317"/>
      <c r="N52" s="317"/>
    </row>
    <row r="53" spans="1:14" ht="15.5" x14ac:dyDescent="0.35">
      <c r="A53" s="150"/>
      <c r="B53" s="317"/>
      <c r="C53" s="317"/>
      <c r="D53" s="317"/>
      <c r="E53" s="317"/>
      <c r="F53" s="317"/>
      <c r="G53" s="317"/>
      <c r="H53" s="317"/>
      <c r="I53" s="317"/>
      <c r="J53" s="317"/>
      <c r="K53" s="317"/>
      <c r="L53" s="317"/>
      <c r="M53" s="317"/>
      <c r="N53" s="317"/>
    </row>
    <row r="54" spans="1:14" ht="15.75" customHeight="1" x14ac:dyDescent="0.35">
      <c r="A54" s="150"/>
      <c r="B54" s="317"/>
      <c r="C54" s="317"/>
      <c r="D54" s="317"/>
      <c r="E54" s="317"/>
      <c r="F54" s="317"/>
      <c r="G54" s="317"/>
      <c r="H54" s="317"/>
      <c r="I54" s="317"/>
      <c r="J54" s="317"/>
      <c r="K54" s="317"/>
      <c r="L54" s="317"/>
      <c r="M54" s="317"/>
      <c r="N54" s="317"/>
    </row>
    <row r="55" spans="1:14" ht="15.75" customHeight="1" x14ac:dyDescent="0.35">
      <c r="A55" s="150"/>
      <c r="B55" s="317"/>
      <c r="C55" s="317"/>
      <c r="D55" s="317"/>
      <c r="E55" s="317"/>
      <c r="F55" s="317"/>
      <c r="G55" s="317"/>
      <c r="H55" s="317"/>
      <c r="I55" s="317"/>
      <c r="J55" s="317"/>
      <c r="K55" s="317"/>
      <c r="L55" s="317"/>
      <c r="M55" s="317"/>
      <c r="N55" s="317"/>
    </row>
    <row r="56" spans="1:14" ht="10.5" customHeight="1" x14ac:dyDescent="0.35">
      <c r="A56" s="150"/>
      <c r="B56" s="152"/>
      <c r="C56" s="150"/>
      <c r="D56" s="150"/>
      <c r="E56" s="150"/>
      <c r="F56" s="150"/>
      <c r="G56" s="150"/>
      <c r="H56" s="150"/>
      <c r="I56" s="150"/>
      <c r="J56" s="150"/>
      <c r="K56" s="150"/>
      <c r="L56" s="150"/>
      <c r="M56" s="150"/>
    </row>
    <row r="57" spans="1:14" ht="15.5" x14ac:dyDescent="0.35">
      <c r="A57" s="150"/>
      <c r="B57" s="151" t="s">
        <v>196</v>
      </c>
      <c r="C57" s="150"/>
      <c r="D57" s="150"/>
      <c r="E57" s="150"/>
      <c r="F57" s="150"/>
      <c r="G57" s="150"/>
      <c r="H57" s="150"/>
      <c r="I57" s="150"/>
      <c r="J57" s="150"/>
      <c r="K57" s="150"/>
      <c r="L57" s="150"/>
      <c r="M57" s="150"/>
    </row>
    <row r="58" spans="1:14" ht="15.75" customHeight="1" x14ac:dyDescent="0.35">
      <c r="A58" s="150"/>
      <c r="B58" s="317" t="s">
        <v>197</v>
      </c>
      <c r="C58" s="317"/>
      <c r="D58" s="317"/>
      <c r="E58" s="317"/>
      <c r="F58" s="317"/>
      <c r="G58" s="317"/>
      <c r="H58" s="317"/>
      <c r="I58" s="317"/>
      <c r="J58" s="317"/>
      <c r="K58" s="317"/>
      <c r="L58" s="317"/>
      <c r="M58" s="317"/>
      <c r="N58" s="317"/>
    </row>
    <row r="59" spans="1:14" ht="15.5" x14ac:dyDescent="0.35">
      <c r="A59" s="150"/>
      <c r="B59" s="317"/>
      <c r="C59" s="317"/>
      <c r="D59" s="317"/>
      <c r="E59" s="317"/>
      <c r="F59" s="317"/>
      <c r="G59" s="317"/>
      <c r="H59" s="317"/>
      <c r="I59" s="317"/>
      <c r="J59" s="317"/>
      <c r="K59" s="317"/>
      <c r="L59" s="317"/>
      <c r="M59" s="317"/>
      <c r="N59" s="317"/>
    </row>
    <row r="60" spans="1:14" ht="15.5" x14ac:dyDescent="0.35">
      <c r="A60" s="150"/>
      <c r="B60" s="317"/>
      <c r="C60" s="317"/>
      <c r="D60" s="317"/>
      <c r="E60" s="317"/>
      <c r="F60" s="317"/>
      <c r="G60" s="317"/>
      <c r="H60" s="317"/>
      <c r="I60" s="317"/>
      <c r="J60" s="317"/>
      <c r="K60" s="317"/>
      <c r="L60" s="317"/>
      <c r="M60" s="317"/>
      <c r="N60" s="317"/>
    </row>
    <row r="61" spans="1:14" ht="15.5" x14ac:dyDescent="0.35">
      <c r="A61" s="150"/>
      <c r="B61" s="317"/>
      <c r="C61" s="317"/>
      <c r="D61" s="317"/>
      <c r="E61" s="317"/>
      <c r="F61" s="317"/>
      <c r="G61" s="317"/>
      <c r="H61" s="317"/>
      <c r="I61" s="317"/>
      <c r="J61" s="317"/>
      <c r="K61" s="317"/>
      <c r="L61" s="317"/>
      <c r="M61" s="317"/>
      <c r="N61" s="317"/>
    </row>
    <row r="62" spans="1:14" ht="15.5" x14ac:dyDescent="0.35">
      <c r="A62" s="150"/>
      <c r="B62" s="317"/>
      <c r="C62" s="317"/>
      <c r="D62" s="317"/>
      <c r="E62" s="317"/>
      <c r="F62" s="317"/>
      <c r="G62" s="317"/>
      <c r="H62" s="317"/>
      <c r="I62" s="317"/>
      <c r="J62" s="317"/>
      <c r="K62" s="317"/>
      <c r="L62" s="317"/>
      <c r="M62" s="317"/>
      <c r="N62" s="317"/>
    </row>
    <row r="63" spans="1:14" ht="15.5" x14ac:dyDescent="0.35">
      <c r="A63" s="150"/>
      <c r="B63" s="317"/>
      <c r="C63" s="317"/>
      <c r="D63" s="317"/>
      <c r="E63" s="317"/>
      <c r="F63" s="317"/>
      <c r="G63" s="317"/>
      <c r="H63" s="317"/>
      <c r="I63" s="317"/>
      <c r="J63" s="317"/>
      <c r="K63" s="317"/>
      <c r="L63" s="317"/>
      <c r="M63" s="317"/>
      <c r="N63" s="317"/>
    </row>
    <row r="64" spans="1:14" ht="15.5" x14ac:dyDescent="0.35">
      <c r="A64" s="150"/>
      <c r="B64" s="317"/>
      <c r="C64" s="317"/>
      <c r="D64" s="317"/>
      <c r="E64" s="317"/>
      <c r="F64" s="317"/>
      <c r="G64" s="317"/>
      <c r="H64" s="317"/>
      <c r="I64" s="317"/>
      <c r="J64" s="317"/>
      <c r="K64" s="317"/>
      <c r="L64" s="317"/>
      <c r="M64" s="317"/>
      <c r="N64" s="317"/>
    </row>
    <row r="65" spans="1:14" ht="15.5" x14ac:dyDescent="0.35">
      <c r="A65" s="150"/>
      <c r="B65" s="317"/>
      <c r="C65" s="317"/>
      <c r="D65" s="317"/>
      <c r="E65" s="317"/>
      <c r="F65" s="317"/>
      <c r="G65" s="317"/>
      <c r="H65" s="317"/>
      <c r="I65" s="317"/>
      <c r="J65" s="317"/>
      <c r="K65" s="317"/>
      <c r="L65" s="317"/>
      <c r="M65" s="317"/>
      <c r="N65" s="317"/>
    </row>
    <row r="66" spans="1:14" ht="15.5" x14ac:dyDescent="0.35">
      <c r="A66" s="150"/>
      <c r="B66" s="317"/>
      <c r="C66" s="317"/>
      <c r="D66" s="317"/>
      <c r="E66" s="317"/>
      <c r="F66" s="317"/>
      <c r="G66" s="317"/>
      <c r="H66" s="317"/>
      <c r="I66" s="317"/>
      <c r="J66" s="317"/>
      <c r="K66" s="317"/>
      <c r="L66" s="317"/>
      <c r="M66" s="317"/>
      <c r="N66" s="317"/>
    </row>
    <row r="67" spans="1:14" ht="15.5" x14ac:dyDescent="0.35">
      <c r="A67" s="150"/>
      <c r="B67" s="317"/>
      <c r="C67" s="317"/>
      <c r="D67" s="317"/>
      <c r="E67" s="317"/>
      <c r="F67" s="317"/>
      <c r="G67" s="317"/>
      <c r="H67" s="317"/>
      <c r="I67" s="317"/>
      <c r="J67" s="317"/>
      <c r="K67" s="317"/>
      <c r="L67" s="317"/>
      <c r="M67" s="317"/>
      <c r="N67" s="317"/>
    </row>
    <row r="68" spans="1:14" ht="15.5" x14ac:dyDescent="0.35">
      <c r="A68" s="150"/>
      <c r="B68" s="317"/>
      <c r="C68" s="317"/>
      <c r="D68" s="317"/>
      <c r="E68" s="317"/>
      <c r="F68" s="317"/>
      <c r="G68" s="317"/>
      <c r="H68" s="317"/>
      <c r="I68" s="317"/>
      <c r="J68" s="317"/>
      <c r="K68" s="317"/>
      <c r="L68" s="317"/>
      <c r="M68" s="317"/>
      <c r="N68" s="317"/>
    </row>
    <row r="69" spans="1:14" ht="15.5" x14ac:dyDescent="0.35">
      <c r="A69" s="150"/>
      <c r="B69" s="150"/>
      <c r="C69" s="150"/>
      <c r="D69" s="150"/>
      <c r="E69" s="150"/>
      <c r="F69" s="150"/>
      <c r="G69" s="150"/>
      <c r="H69" s="150"/>
      <c r="I69" s="150"/>
      <c r="J69" s="150"/>
      <c r="K69" s="150"/>
      <c r="L69" s="150"/>
      <c r="M69" s="150"/>
    </row>
  </sheetData>
  <sheetProtection algorithmName="SHA-512" hashValue="aGrKsblyYNMl5MWJUn1ZYRX7KLq67SXYHhiBw/WfbGlnPVl1D3hQcdZOMpYtHYErNYpiLvy+F8oBgYGV0qbsxQ==" saltValue="soKSeZRuPKk1DCDtbzQY2w==" spinCount="100000" sheet="1" selectLockedCells="1"/>
  <mergeCells count="39">
    <mergeCell ref="D32:E32"/>
    <mergeCell ref="D35:E35"/>
    <mergeCell ref="G38:K38"/>
    <mergeCell ref="G40:K40"/>
    <mergeCell ref="G32:L32"/>
    <mergeCell ref="B49:N55"/>
    <mergeCell ref="B58:N68"/>
    <mergeCell ref="A43:B43"/>
    <mergeCell ref="G44:J44"/>
    <mergeCell ref="A45:D45"/>
    <mergeCell ref="G45:J45"/>
    <mergeCell ref="B10:D10"/>
    <mergeCell ref="G10:M10"/>
    <mergeCell ref="D7:G7"/>
    <mergeCell ref="A18:F18"/>
    <mergeCell ref="G18:H18"/>
    <mergeCell ref="J18:K18"/>
    <mergeCell ref="E10:F10"/>
    <mergeCell ref="G21:M21"/>
    <mergeCell ref="G22:I22"/>
    <mergeCell ref="G24:M24"/>
    <mergeCell ref="G25:J25"/>
    <mergeCell ref="G27:J27"/>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s>
  <phoneticPr fontId="7" type="noConversion"/>
  <printOptions horizontalCentered="1"/>
  <pageMargins left="0.75" right="0.75" top="0.81" bottom="0.75" header="0.5" footer="0.5"/>
  <pageSetup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94"/>
  <sheetViews>
    <sheetView tabSelected="1" zoomScaleNormal="100" workbookViewId="0">
      <selection sqref="A1:I1"/>
    </sheetView>
  </sheetViews>
  <sheetFormatPr defaultRowHeight="12.5" x14ac:dyDescent="0.25"/>
  <cols>
    <col min="1" max="1" width="2.90625" customWidth="1"/>
    <col min="2" max="2" width="2.6328125" customWidth="1"/>
    <col min="5" max="5" width="7.453125" customWidth="1"/>
    <col min="6" max="6" width="2" customWidth="1"/>
    <col min="9" max="9" width="42.453125" customWidth="1"/>
  </cols>
  <sheetData>
    <row r="1" spans="1:9" ht="15.75" customHeight="1" x14ac:dyDescent="0.35">
      <c r="A1" s="213" t="str">
        <f>CONCATENATE(" ", Metadata!$B$3, " TEXAS DISALLOWED EXPENSES DATA CALL")</f>
        <v xml:space="preserve"> 2020 TEXAS DISALLOWED EXPENSES DATA CALL</v>
      </c>
      <c r="B1" s="213"/>
      <c r="C1" s="213"/>
      <c r="D1" s="213"/>
      <c r="E1" s="213"/>
      <c r="F1" s="213"/>
      <c r="G1" s="213"/>
      <c r="H1" s="213"/>
      <c r="I1" s="213"/>
    </row>
    <row r="2" spans="1:9" ht="15.5" x14ac:dyDescent="0.35">
      <c r="A2" s="213" t="str">
        <f>CONCATENATE("CALENDAR YEAR ", Metadata!$B$3, " EXPERIENCE")</f>
        <v>CALENDAR YEAR 2020 EXPERIENCE</v>
      </c>
      <c r="B2" s="213"/>
      <c r="C2" s="213"/>
      <c r="D2" s="213"/>
      <c r="E2" s="213"/>
      <c r="F2" s="213"/>
      <c r="G2" s="213"/>
      <c r="H2" s="213"/>
      <c r="I2" s="213"/>
    </row>
    <row r="3" spans="1:9" ht="5.5" customHeight="1" x14ac:dyDescent="0.25">
      <c r="A3" s="68"/>
      <c r="B3" s="68"/>
      <c r="C3" s="68"/>
      <c r="D3" s="68"/>
      <c r="E3" s="68"/>
      <c r="F3" s="68"/>
      <c r="G3" s="68"/>
      <c r="H3" s="68"/>
      <c r="I3" s="68"/>
    </row>
    <row r="4" spans="1:9" ht="13.5" customHeight="1" x14ac:dyDescent="0.3">
      <c r="A4" s="69" t="s">
        <v>185</v>
      </c>
      <c r="B4" s="68"/>
      <c r="C4" s="68"/>
      <c r="D4" s="68"/>
      <c r="E4" s="68"/>
      <c r="F4" s="68"/>
      <c r="G4" s="68"/>
      <c r="H4" s="68"/>
      <c r="I4" s="68"/>
    </row>
    <row r="5" spans="1:9" ht="4.5" customHeight="1" x14ac:dyDescent="0.25">
      <c r="A5" s="68"/>
      <c r="B5" s="68"/>
      <c r="C5" s="68"/>
      <c r="D5" s="68"/>
      <c r="E5" s="68"/>
      <c r="F5" s="68"/>
      <c r="G5" s="68"/>
      <c r="H5" s="68"/>
      <c r="I5" s="68"/>
    </row>
    <row r="6" spans="1:9" ht="41.5" customHeight="1" x14ac:dyDescent="0.3">
      <c r="A6" s="212" t="str">
        <f>CONCATENATE("This data call requires companies to submit countrywide direct written premium and insurance expense exhibit data for all of the following property and casualty lines for which the company had writings in Texas in ", Metadata!$B$3, ":")</f>
        <v>This data call requires companies to submit countrywide direct written premium and insurance expense exhibit data for all of the following property and casualty lines for which the company had writings in Texas in 2020:</v>
      </c>
      <c r="B6" s="212"/>
      <c r="C6" s="212"/>
      <c r="D6" s="212"/>
      <c r="E6" s="212"/>
      <c r="F6" s="212"/>
      <c r="G6" s="212"/>
      <c r="H6" s="212"/>
      <c r="I6" s="212"/>
    </row>
    <row r="7" spans="1:9" ht="4.5" customHeight="1" x14ac:dyDescent="0.25">
      <c r="A7" s="68"/>
      <c r="B7" s="68"/>
      <c r="C7" s="68"/>
      <c r="D7" s="68"/>
      <c r="E7" s="68"/>
      <c r="F7" s="68"/>
      <c r="G7" s="68"/>
      <c r="H7" s="68"/>
      <c r="I7" s="68"/>
    </row>
    <row r="8" spans="1:9" ht="14" x14ac:dyDescent="0.3">
      <c r="A8" s="70" t="s">
        <v>143</v>
      </c>
      <c r="B8" s="68"/>
      <c r="C8" s="68"/>
      <c r="D8" s="68"/>
      <c r="E8" s="84"/>
      <c r="F8" s="68"/>
      <c r="G8" s="68"/>
      <c r="H8" s="68"/>
      <c r="I8" s="68"/>
    </row>
    <row r="9" spans="1:9" ht="14" x14ac:dyDescent="0.3">
      <c r="A9" s="70" t="s">
        <v>144</v>
      </c>
      <c r="B9" s="68"/>
      <c r="C9" s="68"/>
      <c r="D9" s="68"/>
      <c r="E9" s="84"/>
      <c r="F9" s="68"/>
      <c r="G9" s="68"/>
      <c r="H9" s="68"/>
      <c r="I9" s="68"/>
    </row>
    <row r="10" spans="1:9" ht="14" x14ac:dyDescent="0.3">
      <c r="A10" s="70" t="s">
        <v>145</v>
      </c>
      <c r="B10" s="68"/>
      <c r="C10" s="68"/>
      <c r="D10" s="68"/>
      <c r="E10" s="84"/>
      <c r="F10" s="68"/>
      <c r="G10" s="68"/>
      <c r="H10" s="68"/>
      <c r="I10" s="68"/>
    </row>
    <row r="11" spans="1:9" ht="14" x14ac:dyDescent="0.3">
      <c r="A11" s="70" t="s">
        <v>146</v>
      </c>
      <c r="B11" s="68"/>
      <c r="C11" s="68"/>
      <c r="D11" s="68"/>
      <c r="E11" s="84"/>
      <c r="F11" s="68"/>
      <c r="G11" s="68"/>
      <c r="H11" s="68"/>
      <c r="I11" s="68"/>
    </row>
    <row r="12" spans="1:9" ht="14" x14ac:dyDescent="0.3">
      <c r="A12" s="70" t="s">
        <v>147</v>
      </c>
      <c r="B12" s="68"/>
      <c r="C12" s="68"/>
      <c r="D12" s="68"/>
      <c r="E12" s="84"/>
      <c r="F12" s="68"/>
      <c r="G12" s="68"/>
      <c r="H12" s="68"/>
      <c r="I12" s="68"/>
    </row>
    <row r="13" spans="1:9" ht="14" x14ac:dyDescent="0.3">
      <c r="A13" s="70" t="s">
        <v>148</v>
      </c>
      <c r="B13" s="68"/>
      <c r="C13" s="68"/>
      <c r="D13" s="68"/>
      <c r="E13" s="84"/>
      <c r="F13" s="68"/>
      <c r="G13" s="68"/>
      <c r="H13" s="68"/>
      <c r="I13" s="68"/>
    </row>
    <row r="14" spans="1:9" ht="14" x14ac:dyDescent="0.3">
      <c r="A14" s="96" t="s">
        <v>209</v>
      </c>
      <c r="B14" s="76"/>
      <c r="C14" s="76"/>
      <c r="D14" s="76"/>
      <c r="E14" s="97"/>
      <c r="F14" s="76"/>
      <c r="G14" s="76"/>
      <c r="H14" s="76"/>
      <c r="I14" s="76"/>
    </row>
    <row r="15" spans="1:9" ht="14" x14ac:dyDescent="0.3">
      <c r="A15" s="70" t="s">
        <v>149</v>
      </c>
      <c r="B15" s="68"/>
      <c r="C15" s="68"/>
      <c r="D15" s="68"/>
      <c r="E15" s="84"/>
      <c r="F15" s="68"/>
      <c r="G15" s="68"/>
      <c r="H15" s="68"/>
      <c r="I15" s="68"/>
    </row>
    <row r="16" spans="1:9" ht="14" x14ac:dyDescent="0.3">
      <c r="A16" s="70" t="s">
        <v>150</v>
      </c>
      <c r="B16" s="68"/>
      <c r="C16" s="68"/>
      <c r="D16" s="68"/>
      <c r="E16" s="84"/>
      <c r="F16" s="68"/>
      <c r="G16" s="68"/>
      <c r="H16" s="68"/>
      <c r="I16" s="68"/>
    </row>
    <row r="17" spans="1:9" ht="14" x14ac:dyDescent="0.3">
      <c r="A17" s="70" t="s">
        <v>189</v>
      </c>
      <c r="B17" s="68"/>
      <c r="C17" s="68"/>
      <c r="D17" s="68"/>
      <c r="E17" s="84"/>
      <c r="F17" s="68"/>
      <c r="G17" s="68"/>
      <c r="H17" s="68"/>
      <c r="I17" s="68"/>
    </row>
    <row r="18" spans="1:9" ht="14" x14ac:dyDescent="0.3">
      <c r="A18" s="70" t="s">
        <v>155</v>
      </c>
      <c r="B18" s="68"/>
      <c r="C18" s="68"/>
      <c r="D18" s="68"/>
      <c r="E18" s="84"/>
      <c r="F18" s="68"/>
      <c r="G18" s="68"/>
      <c r="H18" s="68"/>
      <c r="I18" s="68"/>
    </row>
    <row r="19" spans="1:9" ht="14" x14ac:dyDescent="0.3">
      <c r="A19" s="70" t="s">
        <v>151</v>
      </c>
      <c r="B19" s="68"/>
      <c r="C19" s="68"/>
      <c r="D19" s="68"/>
      <c r="E19" s="84"/>
      <c r="F19" s="68"/>
      <c r="G19" s="68"/>
      <c r="H19" s="68"/>
      <c r="I19" s="68"/>
    </row>
    <row r="20" spans="1:9" ht="14" x14ac:dyDescent="0.3">
      <c r="A20" s="70" t="s">
        <v>152</v>
      </c>
      <c r="B20" s="68"/>
      <c r="C20" s="68"/>
      <c r="D20" s="68"/>
      <c r="E20" s="84"/>
      <c r="F20" s="68"/>
      <c r="G20" s="68"/>
      <c r="H20" s="68"/>
      <c r="I20" s="68"/>
    </row>
    <row r="21" spans="1:9" ht="14" x14ac:dyDescent="0.3">
      <c r="A21" s="70" t="s">
        <v>153</v>
      </c>
      <c r="B21" s="68"/>
      <c r="C21" s="68"/>
      <c r="D21" s="68"/>
      <c r="E21" s="84"/>
      <c r="F21" s="68"/>
      <c r="G21" s="68"/>
      <c r="H21" s="68"/>
      <c r="I21" s="68"/>
    </row>
    <row r="22" spans="1:9" ht="14" x14ac:dyDescent="0.3">
      <c r="A22" s="70" t="s">
        <v>154</v>
      </c>
      <c r="B22" s="68"/>
      <c r="C22" s="68"/>
      <c r="D22" s="68"/>
      <c r="E22" s="84"/>
      <c r="F22" s="68"/>
      <c r="G22" s="68"/>
      <c r="H22" s="68"/>
      <c r="I22" s="68"/>
    </row>
    <row r="23" spans="1:9" ht="14" x14ac:dyDescent="0.3">
      <c r="A23" s="70" t="s">
        <v>160</v>
      </c>
      <c r="B23" s="68"/>
      <c r="C23" s="68"/>
      <c r="D23" s="68"/>
      <c r="E23" s="84"/>
      <c r="F23" s="68"/>
      <c r="G23" s="68"/>
      <c r="H23" s="68"/>
      <c r="I23" s="68"/>
    </row>
    <row r="24" spans="1:9" ht="14" x14ac:dyDescent="0.3">
      <c r="A24" s="70" t="s">
        <v>159</v>
      </c>
      <c r="B24" s="68"/>
      <c r="C24" s="68"/>
      <c r="D24" s="68"/>
      <c r="E24" s="84"/>
      <c r="F24" s="68"/>
      <c r="G24" s="68"/>
      <c r="H24" s="68"/>
      <c r="I24" s="68"/>
    </row>
    <row r="25" spans="1:9" ht="14" x14ac:dyDescent="0.3">
      <c r="A25" s="70" t="s">
        <v>158</v>
      </c>
      <c r="B25" s="68"/>
      <c r="C25" s="68"/>
      <c r="D25" s="68"/>
      <c r="E25" s="84"/>
      <c r="F25" s="68"/>
      <c r="G25" s="68"/>
      <c r="H25" s="68"/>
      <c r="I25" s="68"/>
    </row>
    <row r="26" spans="1:9" ht="14" x14ac:dyDescent="0.3">
      <c r="A26" s="70" t="s">
        <v>161</v>
      </c>
      <c r="B26" s="68"/>
      <c r="C26" s="68"/>
      <c r="D26" s="68"/>
      <c r="E26" s="84"/>
      <c r="F26" s="68"/>
      <c r="G26" s="68"/>
      <c r="H26" s="68"/>
      <c r="I26" s="68"/>
    </row>
    <row r="27" spans="1:9" ht="14" x14ac:dyDescent="0.3">
      <c r="A27" s="70" t="s">
        <v>156</v>
      </c>
      <c r="B27" s="68"/>
      <c r="C27" s="68"/>
      <c r="D27" s="68"/>
      <c r="E27" s="84"/>
      <c r="F27" s="68"/>
      <c r="G27" s="68"/>
      <c r="H27" s="68"/>
      <c r="I27" s="68"/>
    </row>
    <row r="28" spans="1:9" ht="14" x14ac:dyDescent="0.3">
      <c r="A28" s="70" t="s">
        <v>157</v>
      </c>
      <c r="B28" s="68"/>
      <c r="C28" s="68"/>
      <c r="D28" s="68"/>
      <c r="E28" s="84"/>
      <c r="F28" s="68"/>
      <c r="G28" s="68"/>
      <c r="H28" s="68"/>
      <c r="I28" s="68"/>
    </row>
    <row r="29" spans="1:9" ht="15" customHeight="1" x14ac:dyDescent="0.3">
      <c r="A29" s="70"/>
      <c r="B29" s="68"/>
      <c r="C29" s="68"/>
      <c r="D29" s="68"/>
      <c r="E29" s="89"/>
      <c r="F29" s="89"/>
      <c r="G29" s="89"/>
      <c r="H29" s="89"/>
      <c r="I29" s="89"/>
    </row>
    <row r="30" spans="1:9" ht="15" x14ac:dyDescent="0.3">
      <c r="A30" s="70"/>
      <c r="B30" s="68"/>
      <c r="C30" s="68"/>
      <c r="D30" s="91"/>
      <c r="E30" s="92"/>
      <c r="F30" s="95"/>
      <c r="G30" s="95"/>
      <c r="H30" s="95"/>
      <c r="I30" s="95"/>
    </row>
    <row r="31" spans="1:9" ht="5.5" customHeight="1" x14ac:dyDescent="0.25">
      <c r="A31" s="68"/>
      <c r="B31" s="68"/>
      <c r="C31" s="68"/>
      <c r="D31" s="68"/>
      <c r="E31" s="68"/>
      <c r="F31" s="68"/>
      <c r="G31" s="68"/>
      <c r="H31" s="68"/>
      <c r="I31" s="68"/>
    </row>
    <row r="32" spans="1:9" ht="13.5" customHeight="1" x14ac:dyDescent="0.3">
      <c r="A32" s="69" t="s">
        <v>130</v>
      </c>
      <c r="B32" s="68"/>
      <c r="C32" s="68"/>
      <c r="D32" s="68"/>
      <c r="E32" s="68"/>
      <c r="F32" s="68"/>
      <c r="G32" s="68"/>
      <c r="H32" s="68"/>
      <c r="I32" s="68"/>
    </row>
    <row r="33" spans="1:9" ht="3.75" customHeight="1" x14ac:dyDescent="0.25">
      <c r="A33" s="68"/>
      <c r="B33" s="68"/>
      <c r="C33" s="68"/>
      <c r="D33" s="68"/>
      <c r="E33" s="68"/>
      <c r="F33" s="68"/>
      <c r="G33" s="68"/>
      <c r="H33" s="68"/>
      <c r="I33" s="68"/>
    </row>
    <row r="34" spans="1:9" ht="105" customHeight="1" x14ac:dyDescent="0.3">
      <c r="A34" s="212" t="s">
        <v>198</v>
      </c>
      <c r="B34" s="212"/>
      <c r="C34" s="212"/>
      <c r="D34" s="212"/>
      <c r="E34" s="212"/>
      <c r="F34" s="212"/>
      <c r="G34" s="212"/>
      <c r="H34" s="212"/>
      <c r="I34" s="212"/>
    </row>
    <row r="35" spans="1:9" ht="5.4" customHeight="1" x14ac:dyDescent="0.25">
      <c r="A35" s="68"/>
      <c r="B35" s="68"/>
      <c r="C35" s="68"/>
      <c r="D35" s="68"/>
      <c r="E35" s="68"/>
      <c r="F35" s="68"/>
      <c r="G35" s="68"/>
      <c r="H35" s="68"/>
      <c r="I35" s="68"/>
    </row>
    <row r="36" spans="1:9" ht="15.75" customHeight="1" x14ac:dyDescent="0.3">
      <c r="A36" s="214" t="s">
        <v>162</v>
      </c>
      <c r="B36" s="214"/>
      <c r="C36" s="214"/>
      <c r="D36" s="214"/>
      <c r="E36" s="214"/>
      <c r="F36" s="214"/>
      <c r="G36" s="214"/>
      <c r="H36" s="214"/>
      <c r="I36" s="214"/>
    </row>
    <row r="37" spans="1:9" ht="4.25" customHeight="1" x14ac:dyDescent="0.25">
      <c r="A37" s="68"/>
      <c r="B37" s="68"/>
      <c r="C37" s="68"/>
      <c r="D37" s="68"/>
      <c r="E37" s="68"/>
      <c r="F37" s="68"/>
      <c r="G37" s="68"/>
      <c r="H37" s="68"/>
      <c r="I37" s="68"/>
    </row>
    <row r="38" spans="1:9" ht="27.5" customHeight="1" x14ac:dyDescent="0.3">
      <c r="A38" s="85" t="s">
        <v>163</v>
      </c>
      <c r="B38" s="214" t="s">
        <v>164</v>
      </c>
      <c r="C38" s="214"/>
      <c r="D38" s="214"/>
      <c r="E38" s="214"/>
      <c r="F38" s="214"/>
      <c r="G38" s="214"/>
      <c r="H38" s="214"/>
      <c r="I38" s="214"/>
    </row>
    <row r="39" spans="1:9" ht="29.5" customHeight="1" x14ac:dyDescent="0.3">
      <c r="A39" s="85" t="s">
        <v>163</v>
      </c>
      <c r="B39" s="212" t="s">
        <v>131</v>
      </c>
      <c r="C39" s="212"/>
      <c r="D39" s="212"/>
      <c r="E39" s="212"/>
      <c r="F39" s="212"/>
      <c r="G39" s="212"/>
      <c r="H39" s="212"/>
      <c r="I39" s="212"/>
    </row>
    <row r="40" spans="1:9" ht="5.5" customHeight="1" x14ac:dyDescent="0.25">
      <c r="A40" s="68"/>
      <c r="B40" s="68"/>
      <c r="C40" s="68"/>
      <c r="D40" s="68"/>
      <c r="E40" s="68"/>
      <c r="F40" s="68"/>
      <c r="G40" s="68"/>
      <c r="H40" s="68"/>
      <c r="I40" s="68"/>
    </row>
    <row r="41" spans="1:9" ht="14" x14ac:dyDescent="0.3">
      <c r="A41" s="69" t="s">
        <v>59</v>
      </c>
      <c r="B41" s="68"/>
      <c r="C41" s="68"/>
      <c r="D41" s="68"/>
      <c r="E41" s="68"/>
      <c r="F41" s="68"/>
      <c r="G41" s="68"/>
      <c r="H41" s="68"/>
      <c r="I41" s="68"/>
    </row>
    <row r="42" spans="1:9" ht="8.15" customHeight="1" x14ac:dyDescent="0.25">
      <c r="A42" s="68"/>
      <c r="B42" s="68"/>
      <c r="C42" s="68"/>
      <c r="D42" s="68"/>
      <c r="E42" s="68"/>
      <c r="F42" s="68"/>
      <c r="G42" s="68"/>
      <c r="H42" s="68"/>
      <c r="I42" s="68"/>
    </row>
    <row r="43" spans="1:9" ht="42.75" customHeight="1" x14ac:dyDescent="0.3">
      <c r="A43" s="135">
        <v>1</v>
      </c>
      <c r="B43" s="212" t="str">
        <f>CONCATENATE("Reported experience should be valued as of December 31, ", Metadata!$B$3, ". Report all amounts to the nearest thousand (000) as they are reported on the Insurance Expense Exhibit in your company’s annual statement.  ")</f>
        <v xml:space="preserve">Reported experience should be valued as of December 31, 2020. Report all amounts to the nearest thousand (000) as they are reported on the Insurance Expense Exhibit in your company’s annual statement.  </v>
      </c>
      <c r="C43" s="212"/>
      <c r="D43" s="212"/>
      <c r="E43" s="212"/>
      <c r="F43" s="212"/>
      <c r="G43" s="212"/>
      <c r="H43" s="212"/>
      <c r="I43" s="212"/>
    </row>
    <row r="44" spans="1:9" ht="8.15" customHeight="1" x14ac:dyDescent="0.25">
      <c r="A44" s="68"/>
      <c r="B44" s="68"/>
      <c r="C44" s="68"/>
      <c r="D44" s="68"/>
      <c r="E44" s="68"/>
      <c r="F44" s="68"/>
      <c r="G44" s="68"/>
      <c r="H44" s="68"/>
      <c r="I44" s="68"/>
    </row>
    <row r="45" spans="1:9" ht="14" x14ac:dyDescent="0.25">
      <c r="A45" s="135">
        <v>2</v>
      </c>
      <c r="B45" s="215" t="s">
        <v>226</v>
      </c>
      <c r="C45" s="215"/>
      <c r="D45" s="215"/>
      <c r="E45" s="215"/>
      <c r="F45" s="215"/>
      <c r="G45" s="215"/>
      <c r="H45" s="215"/>
      <c r="I45" s="215"/>
    </row>
    <row r="46" spans="1:9" ht="14" x14ac:dyDescent="0.3">
      <c r="A46" s="68"/>
      <c r="B46" s="85" t="s">
        <v>163</v>
      </c>
      <c r="C46" s="212" t="s">
        <v>199</v>
      </c>
      <c r="D46" s="212"/>
      <c r="E46" s="212"/>
      <c r="F46" s="212"/>
      <c r="G46" s="212"/>
      <c r="H46" s="212"/>
      <c r="I46" s="212"/>
    </row>
    <row r="47" spans="1:9" ht="30" customHeight="1" x14ac:dyDescent="0.3">
      <c r="A47" s="68"/>
      <c r="B47" s="85" t="s">
        <v>163</v>
      </c>
      <c r="C47" s="212" t="s">
        <v>200</v>
      </c>
      <c r="D47" s="212"/>
      <c r="E47" s="212"/>
      <c r="F47" s="212"/>
      <c r="G47" s="212"/>
      <c r="H47" s="212"/>
      <c r="I47" s="212"/>
    </row>
    <row r="48" spans="1:9" ht="9.75" customHeight="1" x14ac:dyDescent="0.25">
      <c r="A48" s="222"/>
      <c r="B48" s="222"/>
      <c r="C48" s="222"/>
      <c r="D48" s="222"/>
      <c r="E48" s="222"/>
      <c r="F48" s="222"/>
      <c r="G48" s="222"/>
      <c r="H48" s="222"/>
      <c r="I48" s="222"/>
    </row>
    <row r="49" spans="1:9" ht="7.5" hidden="1" customHeight="1" x14ac:dyDescent="0.25">
      <c r="A49" s="68"/>
      <c r="B49" s="68"/>
      <c r="C49" s="68"/>
      <c r="D49" s="68"/>
      <c r="E49" s="68"/>
      <c r="F49" s="68"/>
      <c r="G49" s="68"/>
      <c r="H49" s="68"/>
      <c r="I49" s="68"/>
    </row>
    <row r="50" spans="1:9" ht="14" hidden="1" x14ac:dyDescent="0.3">
      <c r="A50" s="69"/>
      <c r="B50" s="68"/>
      <c r="C50" s="68"/>
      <c r="D50" s="68"/>
      <c r="E50" s="68"/>
      <c r="F50" s="68"/>
      <c r="G50" s="68"/>
      <c r="H50" s="68"/>
      <c r="I50" s="68"/>
    </row>
    <row r="51" spans="1:9" ht="7.5" hidden="1" customHeight="1" x14ac:dyDescent="0.3">
      <c r="A51" s="69"/>
      <c r="B51" s="68"/>
      <c r="C51" s="68"/>
      <c r="D51" s="68"/>
      <c r="E51" s="68"/>
      <c r="F51" s="68"/>
      <c r="G51" s="68"/>
      <c r="H51" s="68"/>
      <c r="I51" s="68"/>
    </row>
    <row r="52" spans="1:9" ht="31.5" customHeight="1" x14ac:dyDescent="0.25">
      <c r="A52" s="135">
        <v>3</v>
      </c>
      <c r="B52" s="216" t="s">
        <v>184</v>
      </c>
      <c r="C52" s="216"/>
      <c r="D52" s="216"/>
      <c r="E52" s="216"/>
      <c r="F52" s="216"/>
      <c r="G52" s="216"/>
      <c r="H52" s="216"/>
      <c r="I52" s="216"/>
    </row>
    <row r="53" spans="1:9" ht="84.5" customHeight="1" x14ac:dyDescent="0.3">
      <c r="A53" s="218" t="s">
        <v>201</v>
      </c>
      <c r="B53" s="218"/>
      <c r="C53" s="218"/>
      <c r="D53" s="218"/>
      <c r="E53" s="218"/>
      <c r="F53" s="218"/>
      <c r="G53" s="218"/>
      <c r="H53" s="218"/>
      <c r="I53" s="218"/>
    </row>
    <row r="54" spans="1:9" ht="8.15" customHeight="1" x14ac:dyDescent="0.25">
      <c r="A54" s="68"/>
      <c r="B54" s="68"/>
      <c r="C54" s="68"/>
      <c r="D54" s="68"/>
      <c r="E54" s="68"/>
      <c r="F54" s="68"/>
      <c r="G54" s="68"/>
      <c r="H54" s="68"/>
      <c r="I54" s="68"/>
    </row>
    <row r="55" spans="1:9" ht="27.5" customHeight="1" x14ac:dyDescent="0.3">
      <c r="A55" s="135">
        <v>4</v>
      </c>
      <c r="B55" s="212" t="s">
        <v>205</v>
      </c>
      <c r="C55" s="212"/>
      <c r="D55" s="212"/>
      <c r="E55" s="212"/>
      <c r="F55" s="212"/>
      <c r="G55" s="212"/>
      <c r="H55" s="212"/>
      <c r="I55" s="212"/>
    </row>
    <row r="56" spans="1:9" ht="8.15" customHeight="1" x14ac:dyDescent="0.25">
      <c r="A56" s="76"/>
      <c r="B56" s="76"/>
      <c r="C56" s="76"/>
      <c r="D56" s="76"/>
      <c r="E56" s="76"/>
      <c r="F56" s="76"/>
      <c r="G56" s="76"/>
      <c r="H56" s="76"/>
      <c r="I56" s="76"/>
    </row>
    <row r="57" spans="1:9" ht="16.5" x14ac:dyDescent="0.3">
      <c r="A57" s="134">
        <v>5</v>
      </c>
      <c r="B57" s="136" t="s">
        <v>227</v>
      </c>
      <c r="C57" s="88"/>
      <c r="D57" s="88"/>
      <c r="E57" s="88"/>
      <c r="F57" s="88"/>
      <c r="G57" s="88"/>
      <c r="H57" s="88"/>
      <c r="I57" s="88"/>
    </row>
    <row r="58" spans="1:9" ht="14.25" customHeight="1" x14ac:dyDescent="0.3">
      <c r="A58" s="76"/>
      <c r="B58" s="100" t="s">
        <v>163</v>
      </c>
      <c r="C58" s="212" t="s">
        <v>202</v>
      </c>
      <c r="D58" s="212"/>
      <c r="E58" s="212"/>
      <c r="F58" s="212"/>
      <c r="G58" s="212"/>
      <c r="H58" s="212"/>
      <c r="I58" s="212"/>
    </row>
    <row r="59" spans="1:9" ht="14.25" customHeight="1" x14ac:dyDescent="0.3">
      <c r="A59" s="68"/>
      <c r="B59" s="85" t="s">
        <v>163</v>
      </c>
      <c r="C59" s="212" t="s">
        <v>191</v>
      </c>
      <c r="D59" s="212"/>
      <c r="E59" s="212"/>
      <c r="F59" s="212"/>
      <c r="G59" s="212"/>
      <c r="H59" s="212"/>
      <c r="I59" s="212"/>
    </row>
    <row r="60" spans="1:9" ht="8.15" customHeight="1" x14ac:dyDescent="0.25">
      <c r="A60" s="68"/>
      <c r="B60" s="68"/>
      <c r="C60" s="68"/>
      <c r="D60" s="68"/>
      <c r="E60" s="68"/>
      <c r="F60" s="68"/>
      <c r="G60" s="68"/>
      <c r="H60" s="68"/>
      <c r="I60" s="68"/>
    </row>
    <row r="61" spans="1:9" ht="28.5" customHeight="1" x14ac:dyDescent="0.3">
      <c r="A61" s="135">
        <v>6</v>
      </c>
      <c r="B61" s="214" t="s">
        <v>186</v>
      </c>
      <c r="C61" s="214"/>
      <c r="D61" s="214"/>
      <c r="E61" s="214"/>
      <c r="F61" s="214"/>
      <c r="G61" s="214"/>
      <c r="H61" s="214"/>
      <c r="I61" s="214"/>
    </row>
    <row r="62" spans="1:9" ht="8.15" customHeight="1" x14ac:dyDescent="0.25">
      <c r="A62" s="68"/>
      <c r="B62" s="68"/>
      <c r="C62" s="68"/>
      <c r="D62" s="68"/>
      <c r="E62" s="68"/>
      <c r="F62" s="68"/>
      <c r="G62" s="68"/>
      <c r="H62" s="68"/>
      <c r="I62" s="68"/>
    </row>
    <row r="63" spans="1:9" ht="12.75" customHeight="1" x14ac:dyDescent="0.25">
      <c r="A63" s="135">
        <v>7</v>
      </c>
      <c r="B63" s="214" t="s">
        <v>224</v>
      </c>
      <c r="C63" s="214"/>
      <c r="D63" s="214"/>
      <c r="E63" s="214"/>
      <c r="F63" s="214"/>
      <c r="G63" s="214"/>
      <c r="H63" s="214"/>
      <c r="I63" s="214"/>
    </row>
    <row r="64" spans="1:9" ht="43.5" customHeight="1" x14ac:dyDescent="0.25">
      <c r="A64" s="68"/>
      <c r="B64" s="214"/>
      <c r="C64" s="214"/>
      <c r="D64" s="214"/>
      <c r="E64" s="214"/>
      <c r="F64" s="214"/>
      <c r="G64" s="214"/>
      <c r="H64" s="214"/>
      <c r="I64" s="214"/>
    </row>
    <row r="65" spans="1:9" ht="8.15" customHeight="1" x14ac:dyDescent="0.25">
      <c r="A65" s="68"/>
      <c r="B65" s="68"/>
      <c r="C65" s="68"/>
      <c r="D65" s="68"/>
      <c r="E65" s="68"/>
      <c r="F65" s="68"/>
      <c r="G65" s="68"/>
      <c r="H65" s="68"/>
      <c r="I65" s="68"/>
    </row>
    <row r="66" spans="1:9" ht="14" x14ac:dyDescent="0.3">
      <c r="A66" s="135">
        <v>8</v>
      </c>
      <c r="B66" s="223" t="str">
        <f>CONCATENATE("Save your file according to the following standard: ", Metadata!$B$29)</f>
        <v>Save your file according to the following standard: GRP NAIC DER2020.xlsx</v>
      </c>
      <c r="C66" s="223"/>
      <c r="D66" s="223"/>
      <c r="E66" s="223"/>
      <c r="F66" s="223"/>
      <c r="G66" s="223"/>
      <c r="H66" s="223"/>
      <c r="I66" s="223"/>
    </row>
    <row r="67" spans="1:9" ht="14" x14ac:dyDescent="0.3">
      <c r="A67" s="68"/>
      <c r="B67" s="100" t="s">
        <v>163</v>
      </c>
      <c r="C67" s="88" t="s">
        <v>188</v>
      </c>
      <c r="D67" s="101"/>
      <c r="E67" s="101"/>
      <c r="F67" s="101"/>
      <c r="G67" s="101"/>
      <c r="H67" s="101"/>
      <c r="I67" s="101"/>
    </row>
    <row r="68" spans="1:9" ht="14" x14ac:dyDescent="0.3">
      <c r="A68" s="68"/>
      <c r="B68" s="100" t="s">
        <v>163</v>
      </c>
      <c r="C68" s="88" t="str">
        <f>CONCATENATE("Example: ", Metadata!$B$31)</f>
        <v>Example: GRP 0 12345 DER2020.xlsx</v>
      </c>
      <c r="D68" s="101"/>
      <c r="E68" s="101"/>
      <c r="F68" s="101"/>
      <c r="G68" s="101"/>
      <c r="H68" s="101"/>
      <c r="I68" s="101"/>
    </row>
    <row r="69" spans="1:9" ht="14" x14ac:dyDescent="0.3">
      <c r="A69" s="68"/>
      <c r="B69" s="100" t="s">
        <v>163</v>
      </c>
      <c r="C69" s="102" t="str">
        <f>CONCATENATE("Email the report as an attachment to ", Metadata!$B$7, " using the file name as the subject,")</f>
        <v>Email the report as an attachment to DataCall@tdi.texas.gov using the file name as the subject,</v>
      </c>
      <c r="D69" s="99"/>
      <c r="E69" s="99"/>
      <c r="F69" s="99"/>
      <c r="G69" s="99"/>
      <c r="H69" s="99"/>
      <c r="I69" s="99"/>
    </row>
    <row r="70" spans="1:9" ht="14" x14ac:dyDescent="0.3">
      <c r="A70" s="68"/>
      <c r="B70" s="100"/>
      <c r="C70" s="102" t="s">
        <v>187</v>
      </c>
      <c r="D70" s="99"/>
      <c r="E70" s="99"/>
      <c r="F70" s="99"/>
      <c r="G70" s="99"/>
      <c r="H70" s="99"/>
      <c r="I70" s="99"/>
    </row>
    <row r="71" spans="1:9" ht="14" x14ac:dyDescent="0.3">
      <c r="A71" s="68"/>
      <c r="B71" s="100"/>
      <c r="C71" s="102"/>
      <c r="D71" s="99"/>
      <c r="E71" s="99"/>
      <c r="F71" s="99"/>
      <c r="G71" s="99"/>
      <c r="H71" s="99"/>
      <c r="I71" s="99"/>
    </row>
    <row r="72" spans="1:9" ht="14.25" customHeight="1" x14ac:dyDescent="0.25">
      <c r="A72" s="68"/>
      <c r="B72" s="91">
        <v>1</v>
      </c>
      <c r="C72" s="221" t="str">
        <f>'Line Instructions'!$B$20</f>
        <v>However, do include advertising for promotion of organizations exempt from federal taxation under IRC 501(c)(3), or its subsequent amendments, in line 2b</v>
      </c>
      <c r="D72" s="221"/>
      <c r="E72" s="221"/>
      <c r="F72" s="221"/>
      <c r="G72" s="221"/>
      <c r="H72" s="221"/>
      <c r="I72" s="221"/>
    </row>
    <row r="73" spans="1:9" ht="14.25" customHeight="1" x14ac:dyDescent="0.25">
      <c r="A73" s="68"/>
      <c r="B73" s="91"/>
      <c r="C73" s="221"/>
      <c r="D73" s="221"/>
      <c r="E73" s="221"/>
      <c r="F73" s="221"/>
      <c r="G73" s="221"/>
      <c r="H73" s="221"/>
      <c r="I73" s="221"/>
    </row>
    <row r="74" spans="1:9" ht="14.25" customHeight="1" x14ac:dyDescent="0.25">
      <c r="A74" s="68"/>
      <c r="B74" s="91"/>
      <c r="C74" s="221"/>
      <c r="D74" s="221"/>
      <c r="E74" s="221"/>
      <c r="F74" s="221"/>
      <c r="G74" s="221"/>
      <c r="H74" s="221"/>
      <c r="I74" s="221"/>
    </row>
    <row r="75" spans="1:9" ht="8.15" customHeight="1" x14ac:dyDescent="0.25">
      <c r="A75" s="68"/>
      <c r="C75" s="90"/>
      <c r="D75" s="68"/>
      <c r="E75" s="68"/>
      <c r="F75" s="68"/>
      <c r="G75" s="68"/>
      <c r="H75" s="68"/>
      <c r="I75" s="68"/>
    </row>
    <row r="76" spans="1:9" ht="0.75" customHeight="1" x14ac:dyDescent="0.3">
      <c r="A76" s="217"/>
      <c r="B76" s="217"/>
      <c r="C76" s="217"/>
      <c r="D76" s="217"/>
      <c r="E76" s="217"/>
      <c r="F76" s="217"/>
      <c r="G76" s="217"/>
      <c r="H76" s="217"/>
      <c r="I76" s="217"/>
    </row>
    <row r="77" spans="1:9" ht="14" x14ac:dyDescent="0.3">
      <c r="A77" s="69" t="s">
        <v>122</v>
      </c>
      <c r="B77" s="76"/>
      <c r="C77" s="76"/>
      <c r="D77" s="76"/>
      <c r="E77" s="76"/>
      <c r="F77" s="76"/>
      <c r="G77" s="76"/>
      <c r="H77" s="76"/>
      <c r="I77" s="76"/>
    </row>
    <row r="78" spans="1:9" ht="4.5" customHeight="1" x14ac:dyDescent="0.25">
      <c r="A78" s="68"/>
      <c r="B78" s="68"/>
      <c r="C78" s="68"/>
      <c r="D78" s="68"/>
      <c r="E78" s="68"/>
      <c r="F78" s="68"/>
      <c r="G78" s="68"/>
      <c r="H78" s="68"/>
      <c r="I78" s="68"/>
    </row>
    <row r="79" spans="1:9" s="1" customFormat="1" ht="28.4" customHeight="1" x14ac:dyDescent="0.3">
      <c r="A79" s="212" t="s">
        <v>142</v>
      </c>
      <c r="B79" s="212"/>
      <c r="C79" s="212"/>
      <c r="D79" s="212"/>
      <c r="E79" s="212"/>
      <c r="F79" s="212"/>
      <c r="G79" s="212"/>
      <c r="H79" s="212"/>
      <c r="I79" s="212"/>
    </row>
    <row r="80" spans="1:9" s="1" customFormat="1" ht="8.15" customHeight="1" x14ac:dyDescent="0.25">
      <c r="A80" s="76"/>
      <c r="B80" s="76"/>
      <c r="C80" s="76"/>
      <c r="D80" s="76"/>
      <c r="E80" s="76"/>
      <c r="F80" s="76"/>
      <c r="G80" s="76"/>
      <c r="H80" s="76"/>
      <c r="I80" s="76"/>
    </row>
    <row r="81" spans="1:9" s="1" customFormat="1" ht="14" x14ac:dyDescent="0.3">
      <c r="A81" s="77" t="s">
        <v>123</v>
      </c>
      <c r="B81" s="76"/>
      <c r="C81" s="76"/>
      <c r="D81" s="76"/>
      <c r="E81" s="76"/>
      <c r="F81" s="76"/>
      <c r="G81" s="76"/>
      <c r="H81" s="76"/>
      <c r="I81" s="76"/>
    </row>
    <row r="82" spans="1:9" s="1" customFormat="1" ht="8.15" customHeight="1" x14ac:dyDescent="0.25">
      <c r="A82" s="76"/>
      <c r="B82" s="76"/>
      <c r="C82" s="76"/>
      <c r="D82" s="76"/>
      <c r="E82" s="76"/>
      <c r="F82" s="76"/>
      <c r="G82" s="76"/>
      <c r="H82" s="76"/>
      <c r="I82" s="76"/>
    </row>
    <row r="83" spans="1:9" s="1" customFormat="1" ht="13.5" customHeight="1" x14ac:dyDescent="0.3">
      <c r="A83" s="212" t="str">
        <f>CONCATENATE("The Disallowed Expenses Data Call is due on or before ", Metadata!$C$4, ".")</f>
        <v>The Disallowed Expenses Data Call is due on or before October 15, 2021.</v>
      </c>
      <c r="B83" s="212"/>
      <c r="C83" s="212"/>
      <c r="D83" s="212"/>
      <c r="E83" s="212"/>
      <c r="F83" s="212"/>
      <c r="G83" s="212"/>
      <c r="H83" s="212"/>
      <c r="I83" s="212"/>
    </row>
    <row r="84" spans="1:9" ht="8.15" customHeight="1" x14ac:dyDescent="0.25">
      <c r="A84" s="76"/>
      <c r="B84" s="76"/>
      <c r="C84" s="76"/>
      <c r="D84" s="76"/>
      <c r="E84" s="76"/>
      <c r="F84" s="76"/>
      <c r="G84" s="76"/>
      <c r="H84" s="76"/>
      <c r="I84" s="76"/>
    </row>
    <row r="85" spans="1:9" ht="2.15" customHeight="1" x14ac:dyDescent="0.3">
      <c r="A85" s="77"/>
      <c r="B85" s="77"/>
      <c r="C85" s="77"/>
      <c r="D85" s="77"/>
      <c r="E85" s="77"/>
      <c r="F85" s="77"/>
      <c r="G85" s="77"/>
      <c r="H85" s="77"/>
      <c r="I85" s="77"/>
    </row>
    <row r="86" spans="1:9" ht="14" hidden="1" x14ac:dyDescent="0.3">
      <c r="A86" s="77"/>
      <c r="B86" s="76"/>
      <c r="C86" s="76"/>
      <c r="D86" s="76"/>
      <c r="E86" s="76"/>
      <c r="F86" s="76"/>
      <c r="G86" s="76"/>
      <c r="H86" s="76"/>
      <c r="I86" s="76"/>
    </row>
    <row r="87" spans="1:9" ht="5.15" hidden="1" customHeight="1" x14ac:dyDescent="0.25">
      <c r="A87" s="76"/>
      <c r="B87" s="76"/>
      <c r="C87" s="76"/>
      <c r="D87" s="76"/>
      <c r="E87" s="76"/>
      <c r="F87" s="76"/>
      <c r="G87" s="76"/>
      <c r="H87" s="76"/>
      <c r="I87" s="76"/>
    </row>
    <row r="88" spans="1:9" ht="42.75" hidden="1" customHeight="1" x14ac:dyDescent="0.3">
      <c r="A88" s="212"/>
      <c r="B88" s="212"/>
      <c r="C88" s="212"/>
      <c r="D88" s="212"/>
      <c r="E88" s="212"/>
      <c r="F88" s="212"/>
      <c r="G88" s="212"/>
      <c r="H88" s="212"/>
      <c r="I88" s="212"/>
    </row>
    <row r="89" spans="1:9" ht="7.5" hidden="1" customHeight="1" x14ac:dyDescent="0.25">
      <c r="A89" s="76"/>
      <c r="B89" s="76"/>
      <c r="C89" s="76"/>
      <c r="D89" s="76"/>
      <c r="E89" s="76"/>
      <c r="F89" s="76"/>
      <c r="G89" s="76"/>
      <c r="H89" s="76"/>
      <c r="I89" s="76"/>
    </row>
    <row r="90" spans="1:9" ht="13.5" customHeight="1" x14ac:dyDescent="0.3">
      <c r="A90" s="77" t="s">
        <v>124</v>
      </c>
      <c r="B90" s="76"/>
      <c r="C90" s="76"/>
      <c r="D90" s="76"/>
      <c r="E90" s="76"/>
      <c r="F90" s="76"/>
      <c r="G90" s="76"/>
      <c r="H90" s="76"/>
      <c r="I90" s="76"/>
    </row>
    <row r="91" spans="1:9" ht="8.15" customHeight="1" x14ac:dyDescent="0.25">
      <c r="A91" s="76"/>
      <c r="B91" s="76"/>
      <c r="C91" s="76"/>
      <c r="D91" s="76"/>
      <c r="E91" s="76"/>
      <c r="F91" s="76"/>
      <c r="G91" s="76"/>
      <c r="H91" s="76"/>
      <c r="I91" s="76"/>
    </row>
    <row r="92" spans="1:9" ht="26.15" customHeight="1" x14ac:dyDescent="0.3">
      <c r="A92" s="220" t="str">
        <f>CONCATENATE("Questions concerning this data call should be directed to ", Metadata!$B$5, " in Property and Casualty Actuarial at ", Metadata!$B$6, " or ", Metadata!$B$7, ".")</f>
        <v>Questions concerning this data call should be directed to Brandon Easley in Property and Casualty Actuarial at 512-676-6690 or DataCall@tdi.texas.gov.</v>
      </c>
      <c r="B92" s="220"/>
      <c r="C92" s="220"/>
      <c r="D92" s="220"/>
      <c r="E92" s="220"/>
      <c r="F92" s="220"/>
      <c r="G92" s="220"/>
      <c r="H92" s="220"/>
      <c r="I92" s="220"/>
    </row>
    <row r="93" spans="1:9" ht="8.15" customHeight="1" x14ac:dyDescent="0.25">
      <c r="A93" s="68"/>
      <c r="B93" s="68"/>
      <c r="C93" s="68"/>
      <c r="D93" s="68"/>
      <c r="E93" s="68"/>
      <c r="F93" s="68"/>
      <c r="G93" s="68"/>
      <c r="H93" s="68"/>
      <c r="I93" s="68"/>
    </row>
    <row r="94" spans="1:9" x14ac:dyDescent="0.25">
      <c r="A94" s="219"/>
      <c r="B94" s="219"/>
      <c r="C94" s="219"/>
      <c r="D94" s="219"/>
      <c r="E94" s="219"/>
      <c r="F94" s="219"/>
      <c r="G94" s="219"/>
      <c r="H94" s="219"/>
      <c r="I94" s="219"/>
    </row>
  </sheetData>
  <sheetProtection algorithmName="SHA-512" hashValue="ow3hKz0bssNcQmVTlKp5T63l3EmAg0tkL66+B8XVE5T/wUByAdtJ3wF+NG66W2Y0uO97HEh8S4/rdNTHodez4Q==" saltValue="LCyVZMeBrzQ19x7ct8w1Vw==" spinCount="100000" sheet="1" objects="1" scenarios="1"/>
  <mergeCells count="27">
    <mergeCell ref="A48:I48"/>
    <mergeCell ref="B55:I55"/>
    <mergeCell ref="B66:I66"/>
    <mergeCell ref="B61:I61"/>
    <mergeCell ref="C58:I58"/>
    <mergeCell ref="B63:I64"/>
    <mergeCell ref="A83:I83"/>
    <mergeCell ref="B52:I52"/>
    <mergeCell ref="A76:I76"/>
    <mergeCell ref="A53:I53"/>
    <mergeCell ref="A94:I94"/>
    <mergeCell ref="A88:I88"/>
    <mergeCell ref="A92:I92"/>
    <mergeCell ref="A79:I79"/>
    <mergeCell ref="C59:I59"/>
    <mergeCell ref="C72:I74"/>
    <mergeCell ref="C47:I47"/>
    <mergeCell ref="B43:I43"/>
    <mergeCell ref="A1:I1"/>
    <mergeCell ref="A2:I2"/>
    <mergeCell ref="B38:I38"/>
    <mergeCell ref="B39:I39"/>
    <mergeCell ref="A6:I6"/>
    <mergeCell ref="A34:I34"/>
    <mergeCell ref="A36:I36"/>
    <mergeCell ref="B45:I45"/>
    <mergeCell ref="C46:I46"/>
  </mergeCells>
  <phoneticPr fontId="7" type="noConversion"/>
  <printOptions horizontalCentered="1"/>
  <pageMargins left="0.75" right="0.75" top="0.81" bottom="0.75" header="0.5" footer="0.5"/>
  <pageSetup scale="97" fitToHeight="2" orientation="portrait" r:id="rId1"/>
  <headerFooter alignWithMargins="0">
    <oddFooter>&amp;CInstructions Page &amp;P of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5"/>
  <sheetViews>
    <sheetView zoomScaleNormal="100" workbookViewId="0">
      <selection activeCell="B9" sqref="B9"/>
    </sheetView>
  </sheetViews>
  <sheetFormatPr defaultRowHeight="12.5" x14ac:dyDescent="0.25"/>
  <cols>
    <col min="1" max="1" width="19.81640625" customWidth="1"/>
    <col min="2" max="2" width="50.81640625" style="10" customWidth="1"/>
    <col min="3" max="3" width="15.81640625" customWidth="1"/>
  </cols>
  <sheetData>
    <row r="1" spans="1:4" x14ac:dyDescent="0.25">
      <c r="A1" s="172"/>
      <c r="B1" s="173"/>
      <c r="C1" s="174"/>
    </row>
    <row r="2" spans="1:4" ht="18" x14ac:dyDescent="0.4">
      <c r="A2" s="172"/>
      <c r="B2" s="224" t="s">
        <v>237</v>
      </c>
      <c r="C2" s="225"/>
    </row>
    <row r="3" spans="1:4" ht="18" x14ac:dyDescent="0.4">
      <c r="A3" s="172"/>
      <c r="B3" s="226" t="s">
        <v>236</v>
      </c>
      <c r="C3" s="227"/>
    </row>
    <row r="4" spans="1:4" ht="30.75" customHeight="1" x14ac:dyDescent="0.4">
      <c r="A4" s="172"/>
      <c r="B4" s="230" t="s">
        <v>59</v>
      </c>
      <c r="C4" s="231"/>
    </row>
    <row r="5" spans="1:4" ht="18" x14ac:dyDescent="0.4">
      <c r="A5" s="175"/>
      <c r="B5" s="232" t="s">
        <v>79</v>
      </c>
      <c r="C5" s="233"/>
    </row>
    <row r="6" spans="1:4" ht="18" x14ac:dyDescent="0.4">
      <c r="A6" s="175"/>
      <c r="B6" s="175"/>
      <c r="C6" s="176"/>
    </row>
    <row r="7" spans="1:4" ht="18" x14ac:dyDescent="0.4">
      <c r="A7" s="177" t="s">
        <v>60</v>
      </c>
      <c r="B7" s="198">
        <f>Metadata!$B$3</f>
        <v>2020</v>
      </c>
      <c r="C7" s="176"/>
    </row>
    <row r="8" spans="1:4" ht="32.25" customHeight="1" x14ac:dyDescent="0.35">
      <c r="A8" s="177" t="s">
        <v>61</v>
      </c>
      <c r="B8" s="39"/>
      <c r="C8" s="178"/>
    </row>
    <row r="9" spans="1:4" ht="15.5" x14ac:dyDescent="0.35">
      <c r="A9" s="179" t="s">
        <v>57</v>
      </c>
      <c r="B9" s="51"/>
      <c r="C9" s="178"/>
    </row>
    <row r="10" spans="1:4" ht="15.5" x14ac:dyDescent="0.35">
      <c r="A10" s="179" t="s">
        <v>58</v>
      </c>
      <c r="B10" s="79"/>
      <c r="C10" s="178"/>
    </row>
    <row r="11" spans="1:4" ht="15.5" x14ac:dyDescent="0.35">
      <c r="A11" s="180" t="s">
        <v>86</v>
      </c>
      <c r="B11" s="40"/>
      <c r="C11" s="174"/>
      <c r="D11" s="197" t="s">
        <v>4183</v>
      </c>
    </row>
    <row r="12" spans="1:4" ht="13" x14ac:dyDescent="0.3">
      <c r="A12" s="181"/>
      <c r="B12" s="182" t="s">
        <v>90</v>
      </c>
      <c r="C12" s="183"/>
      <c r="D12" s="197" t="s">
        <v>4184</v>
      </c>
    </row>
    <row r="13" spans="1:4" ht="31.5" customHeight="1" x14ac:dyDescent="0.25">
      <c r="A13" s="228" t="s">
        <v>80</v>
      </c>
      <c r="B13" s="228"/>
      <c r="C13" s="229"/>
    </row>
    <row r="14" spans="1:4" ht="31.5" customHeight="1" x14ac:dyDescent="0.25">
      <c r="A14" s="228" t="s">
        <v>179</v>
      </c>
      <c r="B14" s="228"/>
      <c r="C14" s="229"/>
    </row>
    <row r="15" spans="1:4" ht="15.5" x14ac:dyDescent="0.25">
      <c r="A15" s="41"/>
      <c r="B15" s="41"/>
      <c r="C15" s="184"/>
    </row>
    <row r="16" spans="1:4" ht="45" customHeight="1" x14ac:dyDescent="0.3">
      <c r="A16" s="185" t="s">
        <v>88</v>
      </c>
      <c r="B16" s="186" t="s">
        <v>62</v>
      </c>
      <c r="C16" s="187" t="s">
        <v>165</v>
      </c>
    </row>
    <row r="17" spans="1:4" ht="14" x14ac:dyDescent="0.3">
      <c r="A17" s="168">
        <v>1</v>
      </c>
      <c r="B17" s="169" t="s">
        <v>118</v>
      </c>
      <c r="C17" s="188"/>
    </row>
    <row r="18" spans="1:4" ht="14" x14ac:dyDescent="0.3">
      <c r="A18" s="170">
        <v>1</v>
      </c>
      <c r="B18" s="169" t="s">
        <v>120</v>
      </c>
      <c r="C18" s="189"/>
    </row>
    <row r="19" spans="1:4" ht="14" x14ac:dyDescent="0.3">
      <c r="A19" s="170">
        <v>1</v>
      </c>
      <c r="B19" s="169" t="s">
        <v>127</v>
      </c>
      <c r="C19" s="190"/>
      <c r="D19" s="196">
        <f>C17+C18</f>
        <v>0</v>
      </c>
    </row>
    <row r="20" spans="1:4" ht="14" x14ac:dyDescent="0.3">
      <c r="A20" s="168">
        <v>2.1</v>
      </c>
      <c r="B20" s="169" t="s">
        <v>119</v>
      </c>
      <c r="C20" s="189"/>
    </row>
    <row r="21" spans="1:4" ht="14" x14ac:dyDescent="0.3">
      <c r="A21" s="170">
        <v>2.1</v>
      </c>
      <c r="B21" s="169" t="s">
        <v>121</v>
      </c>
      <c r="C21" s="189"/>
    </row>
    <row r="22" spans="1:4" ht="14" x14ac:dyDescent="0.3">
      <c r="A22" s="170">
        <v>2.1</v>
      </c>
      <c r="B22" s="169" t="s">
        <v>128</v>
      </c>
      <c r="C22" s="190"/>
      <c r="D22" s="196">
        <f>C20+C21</f>
        <v>0</v>
      </c>
    </row>
    <row r="23" spans="1:4" ht="14" x14ac:dyDescent="0.3">
      <c r="A23" s="170">
        <v>2.4</v>
      </c>
      <c r="B23" s="169" t="s">
        <v>192</v>
      </c>
      <c r="C23" s="189"/>
    </row>
    <row r="24" spans="1:4" ht="14" x14ac:dyDescent="0.3">
      <c r="A24" s="170">
        <v>3</v>
      </c>
      <c r="B24" s="169" t="s">
        <v>20</v>
      </c>
      <c r="C24" s="189"/>
    </row>
    <row r="25" spans="1:4" ht="14" x14ac:dyDescent="0.3">
      <c r="A25" s="170">
        <v>4</v>
      </c>
      <c r="B25" s="169" t="s">
        <v>0</v>
      </c>
      <c r="C25" s="189"/>
    </row>
    <row r="26" spans="1:4" ht="14" x14ac:dyDescent="0.3">
      <c r="A26" s="170">
        <v>5.0999999999999996</v>
      </c>
      <c r="B26" s="169" t="s">
        <v>166</v>
      </c>
      <c r="C26" s="189"/>
    </row>
    <row r="27" spans="1:4" ht="12.75" customHeight="1" x14ac:dyDescent="0.3">
      <c r="A27" s="170">
        <v>5.2</v>
      </c>
      <c r="B27" s="169" t="s">
        <v>167</v>
      </c>
      <c r="C27" s="189"/>
    </row>
    <row r="28" spans="1:4" ht="14" x14ac:dyDescent="0.3">
      <c r="A28" s="170">
        <v>9</v>
      </c>
      <c r="B28" s="169" t="s">
        <v>21</v>
      </c>
      <c r="C28" s="189"/>
    </row>
    <row r="29" spans="1:4" ht="14" x14ac:dyDescent="0.3">
      <c r="A29" s="170">
        <v>11</v>
      </c>
      <c r="B29" s="169" t="s">
        <v>22</v>
      </c>
      <c r="C29" s="189"/>
    </row>
    <row r="30" spans="1:4" ht="14" x14ac:dyDescent="0.3">
      <c r="A30" s="170" t="s">
        <v>228</v>
      </c>
      <c r="B30" s="169" t="s">
        <v>23</v>
      </c>
      <c r="C30" s="189"/>
    </row>
    <row r="31" spans="1:4" ht="14" x14ac:dyDescent="0.3">
      <c r="A31" s="170">
        <v>18</v>
      </c>
      <c r="B31" s="169" t="s">
        <v>24</v>
      </c>
      <c r="C31" s="189"/>
    </row>
    <row r="32" spans="1:4" ht="14" x14ac:dyDescent="0.3">
      <c r="A32" s="170" t="s">
        <v>28</v>
      </c>
      <c r="B32" s="169" t="s">
        <v>29</v>
      </c>
      <c r="C32" s="189"/>
    </row>
    <row r="33" spans="1:3" ht="14" x14ac:dyDescent="0.3">
      <c r="A33" s="170" t="s">
        <v>30</v>
      </c>
      <c r="B33" s="169" t="s">
        <v>31</v>
      </c>
      <c r="C33" s="189"/>
    </row>
    <row r="34" spans="1:3" ht="14" x14ac:dyDescent="0.3">
      <c r="A34" s="170">
        <v>21.1</v>
      </c>
      <c r="B34" s="169" t="s">
        <v>91</v>
      </c>
      <c r="C34" s="189"/>
    </row>
    <row r="35" spans="1:3" ht="14" x14ac:dyDescent="0.3">
      <c r="A35" s="170">
        <v>21.2</v>
      </c>
      <c r="B35" s="169" t="s">
        <v>25</v>
      </c>
      <c r="C35" s="189"/>
    </row>
    <row r="36" spans="1:3" ht="14" x14ac:dyDescent="0.3">
      <c r="A36" s="170">
        <v>23</v>
      </c>
      <c r="B36" s="171" t="s">
        <v>168</v>
      </c>
      <c r="C36" s="189"/>
    </row>
    <row r="37" spans="1:3" ht="14" x14ac:dyDescent="0.3">
      <c r="A37" s="170">
        <v>24</v>
      </c>
      <c r="B37" s="171" t="s">
        <v>169</v>
      </c>
      <c r="C37" s="189"/>
    </row>
    <row r="38" spans="1:3" ht="23" x14ac:dyDescent="0.5">
      <c r="A38" s="191"/>
      <c r="B38" s="192" t="str">
        <f>IF(SUM(C17:C37)=0,"If ''NONE'' stop here and submit report", " ")</f>
        <v>If ''NONE'' stop here and submit report</v>
      </c>
      <c r="C38" s="193"/>
    </row>
    <row r="39" spans="1:3" ht="22.5" x14ac:dyDescent="0.45">
      <c r="A39" s="3"/>
      <c r="B39" s="37" t="str">
        <f>IF(SUM(C17:C37)&gt;0,"Go to ''Enter Data'' worksheet - Click here", "")</f>
        <v/>
      </c>
      <c r="C39" s="38"/>
    </row>
    <row r="40" spans="1:3" ht="15.5" x14ac:dyDescent="0.35">
      <c r="A40" s="3"/>
      <c r="B40" s="28" t="str">
        <f>CONCATENATE("Save your file according to the following standard: ", Metadata!$B$30, ".")</f>
        <v>Save your file according to the following standard: GRP 0000 DER2020.xlsx.</v>
      </c>
    </row>
    <row r="41" spans="1:3" ht="15.5" x14ac:dyDescent="0.35">
      <c r="B41" s="28" t="s">
        <v>203</v>
      </c>
    </row>
    <row r="42" spans="1:3" ht="15.5" x14ac:dyDescent="0.35">
      <c r="B42" s="28" t="str">
        <f>CONCATENATE("Example: ", Metadata!$B$31, "")</f>
        <v>Example: GRP 0 12345 DER2020.xlsx</v>
      </c>
      <c r="C42" s="13"/>
    </row>
    <row r="43" spans="1:3" ht="15.5" x14ac:dyDescent="0.35">
      <c r="B43" s="28" t="str">
        <f>CONCATENATE("Email as attachment to ", Metadata!$B$7, ".")</f>
        <v>Email as attachment to DataCall@tdi.texas.gov.</v>
      </c>
    </row>
    <row r="44" spans="1:3" ht="15.5" x14ac:dyDescent="0.35">
      <c r="B44" s="28" t="s">
        <v>170</v>
      </c>
    </row>
    <row r="45" spans="1:3" ht="15.5" x14ac:dyDescent="0.35">
      <c r="B45" s="98" t="str">
        <f>CONCATENATE("For assistance, contact ", Metadata!$B$5, " at ", Metadata!$B$6, ".")</f>
        <v>For assistance, contact Brandon Easley at 512-676-6690.</v>
      </c>
      <c r="C45" s="28"/>
    </row>
  </sheetData>
  <sheetProtection algorithmName="SHA-512" hashValue="cqtfFMdr87h1CFvBOL1krzNBaFPppg4HfC85HjBjQsAu8a/FJ1Owi1iVuTKZQ1RVuYRrmAlHImD3MLupuQNb+Q==" saltValue="Rj1f9DSE89uD8zeRxdYKXw==" spinCount="100000" sheet="1" selectLockedCells="1"/>
  <mergeCells count="6">
    <mergeCell ref="B2:C2"/>
    <mergeCell ref="B3:C3"/>
    <mergeCell ref="A14:C14"/>
    <mergeCell ref="A13:C13"/>
    <mergeCell ref="B4:C4"/>
    <mergeCell ref="B5:C5"/>
  </mergeCells>
  <phoneticPr fontId="7" type="noConversion"/>
  <dataValidations count="8">
    <dataValidation type="decimal" allowBlank="1" showInputMessage="1" showErrorMessage="1" error="Only numeric entries allowed _x000a_(or leave blank)_x000a_" sqref="C23:C37"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39"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85"/>
  <sheetViews>
    <sheetView zoomScale="85" zoomScaleNormal="85" workbookViewId="0">
      <selection activeCell="B2" sqref="B2"/>
    </sheetView>
  </sheetViews>
  <sheetFormatPr defaultRowHeight="12.5" x14ac:dyDescent="0.25"/>
  <cols>
    <col min="1" max="1" width="20.81640625" customWidth="1"/>
    <col min="2" max="2" width="41.54296875" customWidth="1"/>
    <col min="3" max="3" width="3.453125" customWidth="1"/>
    <col min="4" max="4" width="20.1796875" customWidth="1"/>
    <col min="5" max="5" width="16.453125" customWidth="1"/>
  </cols>
  <sheetData>
    <row r="1" spans="1:4" ht="15.75" customHeight="1" x14ac:dyDescent="0.35">
      <c r="A1" s="235">
        <f>Year</f>
        <v>2020</v>
      </c>
      <c r="B1" s="235"/>
      <c r="C1" s="235"/>
      <c r="D1" s="235"/>
    </row>
    <row r="2" spans="1:4" ht="24.75" customHeight="1" thickBot="1" x14ac:dyDescent="0.35">
      <c r="A2" s="30" t="s">
        <v>83</v>
      </c>
      <c r="B2" s="163"/>
      <c r="C2" s="29"/>
      <c r="D2" s="29"/>
    </row>
    <row r="3" spans="1:4" ht="30.75" customHeight="1" thickBot="1" x14ac:dyDescent="0.35">
      <c r="A3" s="30" t="s">
        <v>84</v>
      </c>
      <c r="B3" s="162"/>
      <c r="C3" s="29"/>
      <c r="D3" s="49" t="s">
        <v>85</v>
      </c>
    </row>
    <row r="4" spans="1:4" x14ac:dyDescent="0.25">
      <c r="A4" s="29"/>
      <c r="B4" s="29"/>
      <c r="C4" s="29"/>
      <c r="D4" s="29"/>
    </row>
    <row r="5" spans="1:4" ht="14" x14ac:dyDescent="0.3">
      <c r="A5" s="236" t="s">
        <v>81</v>
      </c>
      <c r="B5" s="236"/>
      <c r="C5" s="32"/>
      <c r="D5" s="31" t="s">
        <v>82</v>
      </c>
    </row>
    <row r="6" spans="1:4" ht="15.5" customHeight="1" x14ac:dyDescent="0.3">
      <c r="A6" s="237"/>
      <c r="B6" s="237"/>
      <c r="C6" s="33"/>
      <c r="D6" s="211"/>
    </row>
    <row r="7" spans="1:4" ht="15.5" customHeight="1" x14ac:dyDescent="0.3">
      <c r="A7" s="234"/>
      <c r="B7" s="234"/>
      <c r="C7" s="33"/>
      <c r="D7" s="211"/>
    </row>
    <row r="8" spans="1:4" ht="15.5" customHeight="1" x14ac:dyDescent="0.3">
      <c r="A8" s="234"/>
      <c r="B8" s="234"/>
      <c r="C8" s="33"/>
      <c r="D8" s="211"/>
    </row>
    <row r="9" spans="1:4" ht="15.5" customHeight="1" x14ac:dyDescent="0.3">
      <c r="A9" s="234"/>
      <c r="B9" s="234"/>
      <c r="C9" s="33"/>
      <c r="D9" s="211"/>
    </row>
    <row r="10" spans="1:4" ht="15.5" customHeight="1" x14ac:dyDescent="0.3">
      <c r="A10" s="234"/>
      <c r="B10" s="234"/>
      <c r="C10" s="33"/>
      <c r="D10" s="211"/>
    </row>
    <row r="11" spans="1:4" ht="15.5" customHeight="1" x14ac:dyDescent="0.3">
      <c r="A11" s="234"/>
      <c r="B11" s="234"/>
      <c r="C11" s="33"/>
      <c r="D11" s="211"/>
    </row>
    <row r="12" spans="1:4" ht="15.5" customHeight="1" x14ac:dyDescent="0.3">
      <c r="A12" s="234"/>
      <c r="B12" s="234"/>
      <c r="C12" s="33"/>
      <c r="D12" s="211"/>
    </row>
    <row r="13" spans="1:4" ht="15.5" customHeight="1" x14ac:dyDescent="0.3">
      <c r="A13" s="234"/>
      <c r="B13" s="234"/>
      <c r="C13" s="33"/>
      <c r="D13" s="211"/>
    </row>
    <row r="14" spans="1:4" ht="15.5" customHeight="1" x14ac:dyDescent="0.3">
      <c r="A14" s="234"/>
      <c r="B14" s="234"/>
      <c r="C14" s="33"/>
      <c r="D14" s="211"/>
    </row>
    <row r="15" spans="1:4" ht="15.5" customHeight="1" x14ac:dyDescent="0.3">
      <c r="A15" s="234"/>
      <c r="B15" s="234"/>
      <c r="C15" s="33"/>
      <c r="D15" s="211"/>
    </row>
    <row r="16" spans="1:4" ht="15.5" customHeight="1" x14ac:dyDescent="0.3">
      <c r="A16" s="234"/>
      <c r="B16" s="234"/>
      <c r="C16" s="33"/>
      <c r="D16" s="211"/>
    </row>
    <row r="17" spans="1:4" ht="15.5" customHeight="1" x14ac:dyDescent="0.3">
      <c r="A17" s="234"/>
      <c r="B17" s="234"/>
      <c r="C17" s="33"/>
      <c r="D17" s="211"/>
    </row>
    <row r="18" spans="1:4" ht="15.5" customHeight="1" x14ac:dyDescent="0.3">
      <c r="A18" s="234"/>
      <c r="B18" s="234"/>
      <c r="C18" s="33"/>
      <c r="D18" s="211"/>
    </row>
    <row r="19" spans="1:4" ht="15.5" customHeight="1" x14ac:dyDescent="0.3">
      <c r="A19" s="234"/>
      <c r="B19" s="234"/>
      <c r="C19" s="33"/>
      <c r="D19" s="211"/>
    </row>
    <row r="20" spans="1:4" ht="15.5" customHeight="1" x14ac:dyDescent="0.3">
      <c r="A20" s="234"/>
      <c r="B20" s="234"/>
      <c r="C20" s="33"/>
      <c r="D20" s="211"/>
    </row>
    <row r="21" spans="1:4" ht="15.5" customHeight="1" x14ac:dyDescent="0.3">
      <c r="A21" s="234"/>
      <c r="B21" s="234"/>
      <c r="C21" s="33"/>
      <c r="D21" s="211"/>
    </row>
    <row r="22" spans="1:4" ht="15.5" customHeight="1" x14ac:dyDescent="0.3">
      <c r="A22" s="234"/>
      <c r="B22" s="234"/>
      <c r="C22" s="33"/>
      <c r="D22" s="211"/>
    </row>
    <row r="23" spans="1:4" ht="15.5" customHeight="1" x14ac:dyDescent="0.3">
      <c r="A23" s="234"/>
      <c r="B23" s="234"/>
      <c r="C23" s="33"/>
      <c r="D23" s="211"/>
    </row>
    <row r="24" spans="1:4" ht="15.5" customHeight="1" x14ac:dyDescent="0.3">
      <c r="A24" s="234"/>
      <c r="B24" s="234"/>
      <c r="C24" s="33"/>
      <c r="D24" s="211"/>
    </row>
    <row r="25" spans="1:4" ht="15.5" customHeight="1" x14ac:dyDescent="0.3">
      <c r="A25" s="234"/>
      <c r="B25" s="234"/>
      <c r="C25" s="33"/>
      <c r="D25" s="211"/>
    </row>
    <row r="26" spans="1:4" ht="15.5" customHeight="1" x14ac:dyDescent="0.3">
      <c r="A26" s="234"/>
      <c r="B26" s="234"/>
      <c r="C26" s="33"/>
      <c r="D26" s="211"/>
    </row>
    <row r="27" spans="1:4" ht="15.5" customHeight="1" x14ac:dyDescent="0.3">
      <c r="A27" s="234"/>
      <c r="B27" s="234"/>
      <c r="C27" s="33"/>
      <c r="D27" s="211"/>
    </row>
    <row r="28" spans="1:4" ht="15.5" customHeight="1" x14ac:dyDescent="0.3">
      <c r="A28" s="234"/>
      <c r="B28" s="234"/>
      <c r="C28" s="33"/>
      <c r="D28" s="211"/>
    </row>
    <row r="29" spans="1:4" ht="15.5" customHeight="1" x14ac:dyDescent="0.3">
      <c r="A29" s="234"/>
      <c r="B29" s="234"/>
      <c r="C29" s="33"/>
      <c r="D29" s="211"/>
    </row>
    <row r="30" spans="1:4" ht="15.5" customHeight="1" x14ac:dyDescent="0.3">
      <c r="A30" s="234"/>
      <c r="B30" s="234"/>
      <c r="C30" s="33"/>
      <c r="D30" s="211"/>
    </row>
    <row r="31" spans="1:4" ht="15.5" customHeight="1" x14ac:dyDescent="0.3">
      <c r="A31" s="234"/>
      <c r="B31" s="234"/>
      <c r="C31" s="33"/>
      <c r="D31" s="211"/>
    </row>
    <row r="32" spans="1:4" ht="15.5" customHeight="1" x14ac:dyDescent="0.3">
      <c r="A32" s="234"/>
      <c r="B32" s="234"/>
      <c r="C32" s="33"/>
      <c r="D32" s="211"/>
    </row>
    <row r="33" spans="1:4" ht="15.5" customHeight="1" x14ac:dyDescent="0.3">
      <c r="A33" s="234"/>
      <c r="B33" s="234"/>
      <c r="C33" s="33"/>
      <c r="D33" s="211"/>
    </row>
    <row r="34" spans="1:4" ht="15.5" customHeight="1" x14ac:dyDescent="0.3">
      <c r="A34" s="234"/>
      <c r="B34" s="234"/>
      <c r="C34" s="33"/>
      <c r="D34" s="211"/>
    </row>
    <row r="35" spans="1:4" ht="15.5" customHeight="1" x14ac:dyDescent="0.3">
      <c r="A35" s="234"/>
      <c r="B35" s="234"/>
      <c r="C35" s="33"/>
      <c r="D35" s="211"/>
    </row>
    <row r="36" spans="1:4" ht="15.5" customHeight="1" x14ac:dyDescent="0.3">
      <c r="A36" s="234"/>
      <c r="B36" s="234"/>
      <c r="C36" s="33"/>
      <c r="D36" s="211"/>
    </row>
    <row r="37" spans="1:4" ht="15.5" customHeight="1" x14ac:dyDescent="0.3">
      <c r="A37" s="234"/>
      <c r="B37" s="234"/>
      <c r="C37" s="33"/>
      <c r="D37" s="211"/>
    </row>
    <row r="38" spans="1:4" ht="15.5" customHeight="1" x14ac:dyDescent="0.3">
      <c r="A38" s="234"/>
      <c r="B38" s="234"/>
      <c r="C38" s="33"/>
      <c r="D38" s="211"/>
    </row>
    <row r="39" spans="1:4" ht="15.5" customHeight="1" x14ac:dyDescent="0.3">
      <c r="A39" s="234"/>
      <c r="B39" s="234"/>
      <c r="C39" s="33"/>
      <c r="D39" s="211"/>
    </row>
    <row r="40" spans="1:4" ht="15.5" customHeight="1" x14ac:dyDescent="0.3">
      <c r="A40" s="234"/>
      <c r="B40" s="234"/>
      <c r="C40" s="33"/>
      <c r="D40" s="211"/>
    </row>
    <row r="41" spans="1:4" ht="15.5" customHeight="1" x14ac:dyDescent="0.3">
      <c r="A41" s="234"/>
      <c r="B41" s="234"/>
      <c r="C41" s="33"/>
      <c r="D41" s="211"/>
    </row>
    <row r="42" spans="1:4" ht="15.5" customHeight="1" x14ac:dyDescent="0.3">
      <c r="A42" s="234"/>
      <c r="B42" s="234"/>
      <c r="C42" s="33"/>
      <c r="D42" s="211"/>
    </row>
    <row r="43" spans="1:4" ht="15.5" customHeight="1" x14ac:dyDescent="0.3">
      <c r="A43" s="234"/>
      <c r="B43" s="234"/>
      <c r="C43" s="34"/>
      <c r="D43" s="211"/>
    </row>
    <row r="44" spans="1:4" ht="15.5" customHeight="1" x14ac:dyDescent="0.3">
      <c r="A44" s="234"/>
      <c r="B44" s="234"/>
      <c r="C44" s="34"/>
      <c r="D44" s="211"/>
    </row>
    <row r="45" spans="1:4" ht="14" x14ac:dyDescent="0.3">
      <c r="A45" s="234"/>
      <c r="B45" s="234"/>
      <c r="C45" s="34"/>
      <c r="D45" s="211"/>
    </row>
    <row r="46" spans="1:4" ht="14" x14ac:dyDescent="0.3">
      <c r="A46" s="234"/>
      <c r="B46" s="234"/>
      <c r="C46" s="34"/>
      <c r="D46" s="211"/>
    </row>
    <row r="47" spans="1:4" ht="14" x14ac:dyDescent="0.3">
      <c r="A47" s="234"/>
      <c r="B47" s="234"/>
      <c r="C47" s="34"/>
      <c r="D47" s="211"/>
    </row>
    <row r="48" spans="1:4" ht="14" x14ac:dyDescent="0.3">
      <c r="A48" s="234"/>
      <c r="B48" s="234"/>
      <c r="C48" s="34"/>
      <c r="D48" s="211"/>
    </row>
    <row r="49" spans="1:4" ht="14" x14ac:dyDescent="0.3">
      <c r="A49" s="234"/>
      <c r="B49" s="234"/>
      <c r="C49" s="34"/>
      <c r="D49" s="211"/>
    </row>
    <row r="50" spans="1:4" ht="14" x14ac:dyDescent="0.3">
      <c r="A50" s="234"/>
      <c r="B50" s="234"/>
      <c r="C50" s="34"/>
      <c r="D50" s="211"/>
    </row>
    <row r="51" spans="1:4" ht="14" x14ac:dyDescent="0.3">
      <c r="A51" s="234"/>
      <c r="B51" s="234"/>
      <c r="C51" s="34"/>
      <c r="D51" s="211"/>
    </row>
    <row r="52" spans="1:4" ht="14" x14ac:dyDescent="0.3">
      <c r="A52" s="234"/>
      <c r="B52" s="234"/>
      <c r="C52" s="34"/>
      <c r="D52" s="211"/>
    </row>
    <row r="53" spans="1:4" ht="14" x14ac:dyDescent="0.3">
      <c r="A53" s="234"/>
      <c r="B53" s="234"/>
      <c r="C53" s="34"/>
      <c r="D53" s="211"/>
    </row>
    <row r="54" spans="1:4" ht="14" x14ac:dyDescent="0.3">
      <c r="A54" s="234"/>
      <c r="B54" s="234"/>
      <c r="C54" s="34"/>
      <c r="D54" s="211"/>
    </row>
    <row r="55" spans="1:4" ht="14" x14ac:dyDescent="0.3">
      <c r="A55" s="234"/>
      <c r="B55" s="234"/>
      <c r="C55" s="34"/>
      <c r="D55" s="211"/>
    </row>
    <row r="56" spans="1:4" ht="14" x14ac:dyDescent="0.3">
      <c r="A56" s="234"/>
      <c r="B56" s="234"/>
      <c r="C56" s="34"/>
      <c r="D56" s="211"/>
    </row>
    <row r="57" spans="1:4" ht="14" x14ac:dyDescent="0.3">
      <c r="A57" s="234"/>
      <c r="B57" s="234"/>
      <c r="C57" s="34"/>
      <c r="D57" s="211"/>
    </row>
    <row r="58" spans="1:4" ht="14" x14ac:dyDescent="0.3">
      <c r="A58" s="234"/>
      <c r="B58" s="234"/>
      <c r="C58" s="34"/>
      <c r="D58" s="211"/>
    </row>
    <row r="59" spans="1:4" ht="14" x14ac:dyDescent="0.3">
      <c r="A59" s="234"/>
      <c r="B59" s="234"/>
      <c r="C59" s="34"/>
      <c r="D59" s="211"/>
    </row>
    <row r="60" spans="1:4" ht="14" x14ac:dyDescent="0.3">
      <c r="A60" s="234"/>
      <c r="B60" s="234"/>
      <c r="C60" s="34"/>
      <c r="D60" s="211"/>
    </row>
    <row r="61" spans="1:4" ht="14" x14ac:dyDescent="0.3">
      <c r="A61" s="234"/>
      <c r="B61" s="234"/>
      <c r="C61" s="34"/>
      <c r="D61" s="211"/>
    </row>
    <row r="62" spans="1:4" ht="14" x14ac:dyDescent="0.3">
      <c r="A62" s="234"/>
      <c r="B62" s="234"/>
      <c r="C62" s="34"/>
      <c r="D62" s="211"/>
    </row>
    <row r="63" spans="1:4" ht="14" x14ac:dyDescent="0.3">
      <c r="A63" s="234"/>
      <c r="B63" s="234"/>
      <c r="C63" s="34"/>
      <c r="D63" s="211"/>
    </row>
    <row r="64" spans="1:4" ht="14" x14ac:dyDescent="0.3">
      <c r="A64" s="234"/>
      <c r="B64" s="234"/>
      <c r="C64" s="34"/>
      <c r="D64" s="211"/>
    </row>
    <row r="65" spans="1:4" ht="14" x14ac:dyDescent="0.3">
      <c r="A65" s="234"/>
      <c r="B65" s="234"/>
      <c r="C65" s="34"/>
      <c r="D65" s="211"/>
    </row>
    <row r="66" spans="1:4" ht="14" x14ac:dyDescent="0.3">
      <c r="A66" s="234"/>
      <c r="B66" s="234"/>
      <c r="C66" s="34"/>
      <c r="D66" s="211"/>
    </row>
    <row r="67" spans="1:4" ht="14" x14ac:dyDescent="0.3">
      <c r="A67" s="234"/>
      <c r="B67" s="234"/>
      <c r="C67" s="34"/>
      <c r="D67" s="211"/>
    </row>
    <row r="68" spans="1:4" ht="14" x14ac:dyDescent="0.3">
      <c r="A68" s="234"/>
      <c r="B68" s="234"/>
      <c r="C68" s="34"/>
      <c r="D68" s="211"/>
    </row>
    <row r="69" spans="1:4" ht="14" x14ac:dyDescent="0.3">
      <c r="A69" s="234"/>
      <c r="B69" s="234"/>
      <c r="C69" s="34"/>
      <c r="D69" s="211"/>
    </row>
    <row r="70" spans="1:4" ht="14" x14ac:dyDescent="0.3">
      <c r="A70" s="234"/>
      <c r="B70" s="234"/>
      <c r="C70" s="34"/>
      <c r="D70" s="211"/>
    </row>
    <row r="71" spans="1:4" ht="14" x14ac:dyDescent="0.3">
      <c r="A71" s="234"/>
      <c r="B71" s="234"/>
      <c r="C71" s="34"/>
      <c r="D71" s="211"/>
    </row>
    <row r="72" spans="1:4" ht="14" x14ac:dyDescent="0.3">
      <c r="A72" s="234"/>
      <c r="B72" s="234"/>
      <c r="C72" s="34"/>
      <c r="D72" s="211"/>
    </row>
    <row r="73" spans="1:4" ht="14" x14ac:dyDescent="0.3">
      <c r="A73" s="234"/>
      <c r="B73" s="234"/>
      <c r="C73" s="34"/>
      <c r="D73" s="211"/>
    </row>
    <row r="74" spans="1:4" ht="14" x14ac:dyDescent="0.3">
      <c r="A74" s="234"/>
      <c r="B74" s="234"/>
      <c r="C74" s="34"/>
      <c r="D74" s="211"/>
    </row>
    <row r="75" spans="1:4" ht="14" x14ac:dyDescent="0.3">
      <c r="A75" s="234"/>
      <c r="B75" s="234"/>
      <c r="C75" s="34"/>
      <c r="D75" s="211"/>
    </row>
    <row r="76" spans="1:4" ht="14" x14ac:dyDescent="0.3">
      <c r="A76" s="234"/>
      <c r="B76" s="234"/>
      <c r="C76" s="34"/>
      <c r="D76" s="211"/>
    </row>
    <row r="77" spans="1:4" ht="14" x14ac:dyDescent="0.3">
      <c r="A77" s="234"/>
      <c r="B77" s="234"/>
      <c r="C77" s="34"/>
      <c r="D77" s="211"/>
    </row>
    <row r="78" spans="1:4" ht="14" x14ac:dyDescent="0.3">
      <c r="A78" s="234"/>
      <c r="B78" s="234"/>
      <c r="C78" s="34"/>
      <c r="D78" s="211"/>
    </row>
    <row r="79" spans="1:4" ht="14" x14ac:dyDescent="0.3">
      <c r="A79" s="234"/>
      <c r="B79" s="234"/>
      <c r="C79" s="34"/>
      <c r="D79" s="211"/>
    </row>
    <row r="80" spans="1:4" ht="14" x14ac:dyDescent="0.3">
      <c r="A80" s="234"/>
      <c r="B80" s="234"/>
      <c r="C80" s="34"/>
      <c r="D80" s="211"/>
    </row>
    <row r="81" spans="1:4" ht="14" x14ac:dyDescent="0.3">
      <c r="A81" s="234"/>
      <c r="B81" s="234"/>
      <c r="C81" s="34"/>
      <c r="D81" s="211"/>
    </row>
    <row r="82" spans="1:4" ht="14" x14ac:dyDescent="0.3">
      <c r="A82" s="234"/>
      <c r="B82" s="234"/>
      <c r="C82" s="34"/>
      <c r="D82" s="211"/>
    </row>
    <row r="83" spans="1:4" ht="14" x14ac:dyDescent="0.3">
      <c r="A83" s="234"/>
      <c r="B83" s="234"/>
      <c r="C83" s="34"/>
      <c r="D83" s="211"/>
    </row>
    <row r="84" spans="1:4" ht="14" x14ac:dyDescent="0.3">
      <c r="A84" s="234"/>
      <c r="B84" s="234"/>
      <c r="C84" s="34"/>
      <c r="D84" s="211"/>
    </row>
    <row r="85" spans="1:4" ht="14" x14ac:dyDescent="0.3">
      <c r="A85" s="234"/>
      <c r="B85" s="234"/>
      <c r="C85" s="34"/>
      <c r="D85" s="211"/>
    </row>
  </sheetData>
  <sheetProtection algorithmName="SHA-512" hashValue="GOxBtiMkR/fMJLgIKsXmd5RU6qH3Pl7X8Ud2zeL1h2qsFHxGo7TkKjY7ItKOs3wy0QHyRyOi6TgdU6KXFN73Bg==" saltValue="H3Izn9q00XN0PLsopGZM9w==" spinCount="100000" sheet="1" objects="1" scenarios="1"/>
  <mergeCells count="82">
    <mergeCell ref="A84:B84"/>
    <mergeCell ref="A85:B85"/>
    <mergeCell ref="A46:B46"/>
    <mergeCell ref="A47:B47"/>
    <mergeCell ref="A48:B48"/>
    <mergeCell ref="A49:B49"/>
    <mergeCell ref="A50:B50"/>
    <mergeCell ref="A76:B76"/>
    <mergeCell ref="A68:B68"/>
    <mergeCell ref="A69:B69"/>
    <mergeCell ref="A73:B73"/>
    <mergeCell ref="A71:B71"/>
    <mergeCell ref="A72:B72"/>
    <mergeCell ref="A75:B75"/>
    <mergeCell ref="A66:B66"/>
    <mergeCell ref="A78:B78"/>
    <mergeCell ref="A43:B43"/>
    <mergeCell ref="A44:B44"/>
    <mergeCell ref="A45:B45"/>
    <mergeCell ref="A51:B51"/>
    <mergeCell ref="A52:B52"/>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11:B11"/>
    <mergeCell ref="A12:B12"/>
    <mergeCell ref="A13:B13"/>
    <mergeCell ref="A14:B14"/>
    <mergeCell ref="A15:B15"/>
    <mergeCell ref="A22:B22"/>
    <mergeCell ref="A23:B23"/>
    <mergeCell ref="A24:B24"/>
    <mergeCell ref="A25:B25"/>
    <mergeCell ref="A16:B16"/>
    <mergeCell ref="A17:B17"/>
    <mergeCell ref="A18:B18"/>
    <mergeCell ref="A19:B19"/>
    <mergeCell ref="A20:B20"/>
    <mergeCell ref="A1:D1"/>
    <mergeCell ref="A57:B57"/>
    <mergeCell ref="A54:B54"/>
    <mergeCell ref="A9:B9"/>
    <mergeCell ref="A60:B60"/>
    <mergeCell ref="A5:B5"/>
    <mergeCell ref="A6:B6"/>
    <mergeCell ref="A58:B58"/>
    <mergeCell ref="A59:B59"/>
    <mergeCell ref="A53:B53"/>
    <mergeCell ref="A55:B55"/>
    <mergeCell ref="A56:B56"/>
    <mergeCell ref="A7:B7"/>
    <mergeCell ref="A8:B8"/>
    <mergeCell ref="A26:B26"/>
    <mergeCell ref="A27:B27"/>
    <mergeCell ref="A10:B10"/>
    <mergeCell ref="A83:B83"/>
    <mergeCell ref="A81:B81"/>
    <mergeCell ref="A82:B82"/>
    <mergeCell ref="A80:B80"/>
    <mergeCell ref="A79:B79"/>
    <mergeCell ref="A74:B74"/>
    <mergeCell ref="A63:B63"/>
    <mergeCell ref="A61:B61"/>
    <mergeCell ref="A62:B62"/>
    <mergeCell ref="A77:B77"/>
    <mergeCell ref="A70:B70"/>
    <mergeCell ref="A64:B64"/>
    <mergeCell ref="A67:B67"/>
    <mergeCell ref="A65:B65"/>
    <mergeCell ref="A21:B21"/>
  </mergeCells>
  <phoneticPr fontId="7" type="noConversion"/>
  <dataValidations count="1">
    <dataValidation type="whole" allowBlank="1" showInputMessage="1" showErrorMessage="1" error="Numeric value only, NAIC numbers are no greater than 5 digits" sqref="D6:D85"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R26"/>
  <sheetViews>
    <sheetView zoomScale="85" zoomScaleNormal="85" workbookViewId="0">
      <pane xSplit="2" ySplit="7" topLeftCell="C8" activePane="bottomRight" state="frozen"/>
      <selection activeCell="C68" sqref="C68"/>
      <selection pane="topRight" activeCell="C68" sqref="C68"/>
      <selection pane="bottomLeft" activeCell="C68" sqref="C68"/>
      <selection pane="bottomRight" activeCell="C9" sqref="C9"/>
    </sheetView>
  </sheetViews>
  <sheetFormatPr defaultRowHeight="12.5" x14ac:dyDescent="0.25"/>
  <cols>
    <col min="1" max="1" width="8.453125" style="5" customWidth="1"/>
    <col min="2" max="2" width="22.08984375" style="7" customWidth="1"/>
    <col min="3" max="14" width="12.81640625" style="3" customWidth="1"/>
    <col min="15" max="16" width="12.81640625" customWidth="1"/>
    <col min="17" max="20" width="12.81640625" style="3" customWidth="1"/>
    <col min="21" max="44" width="12.81640625" customWidth="1"/>
    <col min="45" max="49" width="12.6328125" customWidth="1"/>
  </cols>
  <sheetData>
    <row r="1" spans="1:44" ht="27.5" customHeight="1" thickBot="1" x14ac:dyDescent="0.3">
      <c r="B1" s="19"/>
      <c r="C1" s="240" t="s">
        <v>172</v>
      </c>
      <c r="D1" s="240"/>
      <c r="E1" s="240"/>
      <c r="F1" s="240"/>
      <c r="G1" s="240"/>
      <c r="H1" s="240"/>
      <c r="I1" s="240"/>
      <c r="J1" s="240"/>
      <c r="K1" s="52"/>
      <c r="L1" s="52"/>
      <c r="M1" s="52"/>
      <c r="N1" s="52"/>
    </row>
    <row r="2" spans="1:44" ht="2.25" customHeight="1" thickBot="1" x14ac:dyDescent="0.4">
      <c r="A2" s="17"/>
      <c r="C2" s="243" t="s">
        <v>118</v>
      </c>
      <c r="D2" s="244"/>
      <c r="E2" s="243" t="s">
        <v>120</v>
      </c>
      <c r="F2" s="244"/>
      <c r="G2" s="243" t="s">
        <v>127</v>
      </c>
      <c r="H2" s="244"/>
      <c r="I2" s="246" t="s">
        <v>119</v>
      </c>
      <c r="J2" s="247"/>
      <c r="K2" s="246" t="s">
        <v>121</v>
      </c>
      <c r="L2" s="247"/>
      <c r="M2" s="246" t="s">
        <v>128</v>
      </c>
      <c r="N2" s="247"/>
      <c r="O2" s="243" t="s">
        <v>192</v>
      </c>
      <c r="P2" s="244"/>
      <c r="Q2" s="246" t="s">
        <v>20</v>
      </c>
      <c r="R2" s="247"/>
      <c r="S2" s="246" t="s">
        <v>0</v>
      </c>
      <c r="T2" s="247"/>
      <c r="U2" s="246" t="s">
        <v>180</v>
      </c>
      <c r="V2" s="247"/>
      <c r="W2" s="246" t="s">
        <v>181</v>
      </c>
      <c r="X2" s="247"/>
      <c r="Y2" s="246" t="s">
        <v>21</v>
      </c>
      <c r="Z2" s="247"/>
      <c r="AA2" s="246" t="s">
        <v>22</v>
      </c>
      <c r="AB2" s="247"/>
      <c r="AC2" s="246" t="s">
        <v>23</v>
      </c>
      <c r="AD2" s="247"/>
      <c r="AE2" s="246" t="s">
        <v>24</v>
      </c>
      <c r="AF2" s="247"/>
      <c r="AG2" s="246" t="s">
        <v>29</v>
      </c>
      <c r="AH2" s="247"/>
      <c r="AI2" s="246" t="s">
        <v>31</v>
      </c>
      <c r="AJ2" s="247"/>
      <c r="AK2" s="246" t="s">
        <v>91</v>
      </c>
      <c r="AL2" s="247"/>
      <c r="AM2" s="246" t="s">
        <v>25</v>
      </c>
      <c r="AN2" s="247"/>
      <c r="AO2" s="246" t="s">
        <v>26</v>
      </c>
      <c r="AP2" s="247"/>
      <c r="AQ2" s="246" t="s">
        <v>27</v>
      </c>
      <c r="AR2" s="247"/>
    </row>
    <row r="3" spans="1:44" ht="24.75" customHeight="1" thickBot="1" x14ac:dyDescent="0.4">
      <c r="A3" s="86">
        <f>coname</f>
        <v>0</v>
      </c>
      <c r="C3" s="245"/>
      <c r="D3" s="244"/>
      <c r="E3" s="245"/>
      <c r="F3" s="244"/>
      <c r="G3" s="245"/>
      <c r="H3" s="244"/>
      <c r="I3" s="248"/>
      <c r="J3" s="249"/>
      <c r="K3" s="248"/>
      <c r="L3" s="249"/>
      <c r="M3" s="248"/>
      <c r="N3" s="249"/>
      <c r="O3" s="245"/>
      <c r="P3" s="244"/>
      <c r="Q3" s="248"/>
      <c r="R3" s="249"/>
      <c r="S3" s="248"/>
      <c r="T3" s="249"/>
      <c r="U3" s="248"/>
      <c r="V3" s="249"/>
      <c r="W3" s="248"/>
      <c r="X3" s="249"/>
      <c r="Y3" s="248"/>
      <c r="Z3" s="249"/>
      <c r="AA3" s="248"/>
      <c r="AB3" s="249"/>
      <c r="AC3" s="248"/>
      <c r="AD3" s="249"/>
      <c r="AE3" s="248"/>
      <c r="AF3" s="249"/>
      <c r="AG3" s="248"/>
      <c r="AH3" s="249"/>
      <c r="AI3" s="248"/>
      <c r="AJ3" s="249"/>
      <c r="AK3" s="248"/>
      <c r="AL3" s="249"/>
      <c r="AM3" s="248"/>
      <c r="AN3" s="249"/>
      <c r="AO3" s="248"/>
      <c r="AP3" s="249"/>
      <c r="AQ3" s="248"/>
      <c r="AR3" s="249"/>
    </row>
    <row r="4" spans="1:44" ht="24.75" customHeight="1" thickBot="1" x14ac:dyDescent="0.4">
      <c r="A4" s="80">
        <f>naic</f>
        <v>0</v>
      </c>
      <c r="B4" s="35" t="s">
        <v>56</v>
      </c>
      <c r="C4" s="245"/>
      <c r="D4" s="244"/>
      <c r="E4" s="245"/>
      <c r="F4" s="244"/>
      <c r="G4" s="245"/>
      <c r="H4" s="244"/>
      <c r="I4" s="250"/>
      <c r="J4" s="251"/>
      <c r="K4" s="250"/>
      <c r="L4" s="251"/>
      <c r="M4" s="250"/>
      <c r="N4" s="251"/>
      <c r="O4" s="245"/>
      <c r="P4" s="244"/>
      <c r="Q4" s="250"/>
      <c r="R4" s="251"/>
      <c r="S4" s="250"/>
      <c r="T4" s="251"/>
      <c r="U4" s="250"/>
      <c r="V4" s="251"/>
      <c r="W4" s="250"/>
      <c r="X4" s="251"/>
      <c r="Y4" s="250"/>
      <c r="Z4" s="251"/>
      <c r="AA4" s="250"/>
      <c r="AB4" s="251"/>
      <c r="AC4" s="250"/>
      <c r="AD4" s="251"/>
      <c r="AE4" s="250"/>
      <c r="AF4" s="251"/>
      <c r="AG4" s="250"/>
      <c r="AH4" s="251"/>
      <c r="AI4" s="250"/>
      <c r="AJ4" s="251"/>
      <c r="AK4" s="250"/>
      <c r="AL4" s="251"/>
      <c r="AM4" s="250"/>
      <c r="AN4" s="251"/>
      <c r="AO4" s="250"/>
      <c r="AP4" s="251"/>
      <c r="AQ4" s="250"/>
      <c r="AR4" s="251"/>
    </row>
    <row r="5" spans="1:44" s="21" customFormat="1" ht="16.5" customHeight="1" thickBot="1" x14ac:dyDescent="0.4">
      <c r="A5" s="81">
        <f>group</f>
        <v>0</v>
      </c>
      <c r="B5" s="35" t="s">
        <v>87</v>
      </c>
      <c r="C5" s="241" t="s">
        <v>1</v>
      </c>
      <c r="D5" s="241"/>
      <c r="E5" s="241" t="s">
        <v>1</v>
      </c>
      <c r="F5" s="241"/>
      <c r="G5" s="241" t="s">
        <v>1</v>
      </c>
      <c r="H5" s="241"/>
      <c r="I5" s="242" t="s">
        <v>2</v>
      </c>
      <c r="J5" s="241"/>
      <c r="K5" s="241" t="s">
        <v>2</v>
      </c>
      <c r="L5" s="241"/>
      <c r="M5" s="242" t="s">
        <v>2</v>
      </c>
      <c r="N5" s="241"/>
      <c r="O5" s="241" t="s">
        <v>193</v>
      </c>
      <c r="P5" s="241"/>
      <c r="Q5" s="242" t="s">
        <v>44</v>
      </c>
      <c r="R5" s="241"/>
      <c r="S5" s="241" t="s">
        <v>3</v>
      </c>
      <c r="T5" s="241"/>
      <c r="U5" s="241" t="s">
        <v>48</v>
      </c>
      <c r="V5" s="241"/>
      <c r="W5" s="241" t="s">
        <v>43</v>
      </c>
      <c r="X5" s="241"/>
      <c r="Y5" s="241" t="s">
        <v>45</v>
      </c>
      <c r="Z5" s="241"/>
      <c r="AA5" s="241" t="s">
        <v>46</v>
      </c>
      <c r="AB5" s="241"/>
      <c r="AC5" s="241" t="s">
        <v>222</v>
      </c>
      <c r="AD5" s="241"/>
      <c r="AE5" s="241" t="s">
        <v>47</v>
      </c>
      <c r="AF5" s="241"/>
      <c r="AG5" s="241" t="s">
        <v>89</v>
      </c>
      <c r="AH5" s="241"/>
      <c r="AI5" s="241" t="s">
        <v>51</v>
      </c>
      <c r="AJ5" s="241"/>
      <c r="AK5" s="241" t="s">
        <v>49</v>
      </c>
      <c r="AL5" s="241"/>
      <c r="AM5" s="241" t="s">
        <v>50</v>
      </c>
      <c r="AN5" s="241"/>
      <c r="AO5" s="241" t="s">
        <v>52</v>
      </c>
      <c r="AP5" s="241"/>
      <c r="AQ5" s="241" t="s">
        <v>53</v>
      </c>
      <c r="AR5" s="241"/>
    </row>
    <row r="6" spans="1:44" ht="43.5" customHeight="1" thickBot="1" x14ac:dyDescent="0.4">
      <c r="A6" s="18">
        <f>Start!B7</f>
        <v>2020</v>
      </c>
      <c r="B6" s="20" t="s">
        <v>60</v>
      </c>
      <c r="C6" s="22" t="s">
        <v>41</v>
      </c>
      <c r="D6" s="22" t="s">
        <v>171</v>
      </c>
      <c r="E6" s="22" t="s">
        <v>41</v>
      </c>
      <c r="F6" s="22" t="s">
        <v>171</v>
      </c>
      <c r="G6" s="22" t="s">
        <v>41</v>
      </c>
      <c r="H6" s="22" t="s">
        <v>171</v>
      </c>
      <c r="I6" s="12" t="s">
        <v>41</v>
      </c>
      <c r="J6" s="22" t="s">
        <v>171</v>
      </c>
      <c r="K6" s="12" t="s">
        <v>41</v>
      </c>
      <c r="L6" s="22" t="s">
        <v>171</v>
      </c>
      <c r="M6" s="12" t="s">
        <v>41</v>
      </c>
      <c r="N6" s="22" t="s">
        <v>171</v>
      </c>
      <c r="O6" s="12" t="s">
        <v>41</v>
      </c>
      <c r="P6" s="22" t="s">
        <v>171</v>
      </c>
      <c r="Q6" s="12" t="s">
        <v>41</v>
      </c>
      <c r="R6" s="22" t="s">
        <v>171</v>
      </c>
      <c r="S6" s="12" t="s">
        <v>41</v>
      </c>
      <c r="T6" s="22" t="s">
        <v>171</v>
      </c>
      <c r="U6" s="12" t="s">
        <v>41</v>
      </c>
      <c r="V6" s="22" t="s">
        <v>171</v>
      </c>
      <c r="W6" s="12" t="s">
        <v>41</v>
      </c>
      <c r="X6" s="22" t="s">
        <v>171</v>
      </c>
      <c r="Y6" s="12" t="s">
        <v>41</v>
      </c>
      <c r="Z6" s="22" t="s">
        <v>171</v>
      </c>
      <c r="AA6" s="12" t="s">
        <v>41</v>
      </c>
      <c r="AB6" s="22" t="s">
        <v>171</v>
      </c>
      <c r="AC6" s="12" t="s">
        <v>41</v>
      </c>
      <c r="AD6" s="22" t="s">
        <v>171</v>
      </c>
      <c r="AE6" s="12" t="s">
        <v>41</v>
      </c>
      <c r="AF6" s="22" t="s">
        <v>171</v>
      </c>
      <c r="AG6" s="12" t="s">
        <v>41</v>
      </c>
      <c r="AH6" s="22" t="s">
        <v>171</v>
      </c>
      <c r="AI6" s="12" t="s">
        <v>41</v>
      </c>
      <c r="AJ6" s="22" t="s">
        <v>171</v>
      </c>
      <c r="AK6" s="12" t="s">
        <v>41</v>
      </c>
      <c r="AL6" s="22" t="s">
        <v>171</v>
      </c>
      <c r="AM6" s="12" t="s">
        <v>41</v>
      </c>
      <c r="AN6" s="22" t="s">
        <v>171</v>
      </c>
      <c r="AO6" s="12" t="s">
        <v>41</v>
      </c>
      <c r="AP6" s="22" t="s">
        <v>171</v>
      </c>
      <c r="AQ6" s="12" t="s">
        <v>41</v>
      </c>
      <c r="AR6" s="22" t="s">
        <v>171</v>
      </c>
    </row>
    <row r="7" spans="1:44" s="27" customFormat="1" ht="15.75" customHeight="1" x14ac:dyDescent="0.35">
      <c r="A7" s="26" t="s">
        <v>219</v>
      </c>
      <c r="B7" s="122" t="str">
        <f>IF(SUM(Verification!J3:L18)=0,"Input Data",IF(AND(Verification!N3:P18),"Matches IEE","Doesn't Match IEE"))</f>
        <v>Input Data</v>
      </c>
      <c r="C7" s="238" t="str">
        <f>IF(C8&gt;0,"Enter this line","DO NOT ENTER THIS LINE")</f>
        <v>DO NOT ENTER THIS LINE</v>
      </c>
      <c r="D7" s="239"/>
      <c r="E7" s="238" t="str">
        <f>IF(E8&gt;0,"Enter this line","DO NOT ENTER THIS LINE")</f>
        <v>DO NOT ENTER THIS LINE</v>
      </c>
      <c r="F7" s="239"/>
      <c r="G7" s="238" t="str">
        <f>IF(G8&gt;0,"Enter this line","DO NOT ENTER THIS LINE")</f>
        <v>DO NOT ENTER THIS LINE</v>
      </c>
      <c r="H7" s="239"/>
      <c r="I7" s="238" t="str">
        <f>IF(I8&gt;0,"Enter this line","DO NOT ENTER THIS LINE")</f>
        <v>DO NOT ENTER THIS LINE</v>
      </c>
      <c r="J7" s="239"/>
      <c r="K7" s="238" t="str">
        <f>IF(K8&gt;0,"Enter this line","DO NOT ENTER THIS LINE")</f>
        <v>DO NOT ENTER THIS LINE</v>
      </c>
      <c r="L7" s="239"/>
      <c r="M7" s="238" t="str">
        <f>IF(M8&gt;0,"Enter this line","DO NOT ENTER THIS LINE")</f>
        <v>DO NOT ENTER THIS LINE</v>
      </c>
      <c r="N7" s="239"/>
      <c r="O7" s="238" t="str">
        <f>IF(O8&gt;0,"Enter this line","DO NOT ENTER THIS LINE")</f>
        <v>DO NOT ENTER THIS LINE</v>
      </c>
      <c r="P7" s="239"/>
      <c r="Q7" s="238" t="str">
        <f>IF(Q8&gt;0,"Enter this line","DO NOT ENTER THIS LINE")</f>
        <v>DO NOT ENTER THIS LINE</v>
      </c>
      <c r="R7" s="239"/>
      <c r="S7" s="238" t="str">
        <f>IF(S8&gt;0,"Enter this line","DO NOT ENTER THIS LINE")</f>
        <v>DO NOT ENTER THIS LINE</v>
      </c>
      <c r="T7" s="239"/>
      <c r="U7" s="238" t="str">
        <f>IF(U8&gt;0,"Enter this line","DO NOT ENTER THIS LINE")</f>
        <v>DO NOT ENTER THIS LINE</v>
      </c>
      <c r="V7" s="239"/>
      <c r="W7" s="238" t="str">
        <f>IF(W8&gt;0,"Enter this line","DO NOT ENTER THIS LINE")</f>
        <v>DO NOT ENTER THIS LINE</v>
      </c>
      <c r="X7" s="239"/>
      <c r="Y7" s="238" t="str">
        <f>IF(Y8&gt;0,"Enter this line","DO NOT ENTER THIS LINE")</f>
        <v>DO NOT ENTER THIS LINE</v>
      </c>
      <c r="Z7" s="239"/>
      <c r="AA7" s="238" t="str">
        <f>IF(AA8&gt;0,"Enter this line","DO NOT ENTER THIS LINE")</f>
        <v>DO NOT ENTER THIS LINE</v>
      </c>
      <c r="AB7" s="239"/>
      <c r="AC7" s="238" t="str">
        <f>IF(AC8&gt;0,"Enter this line","DO NOT ENTER THIS LINE")</f>
        <v>DO NOT ENTER THIS LINE</v>
      </c>
      <c r="AD7" s="239"/>
      <c r="AE7" s="238" t="str">
        <f>IF(AE8&gt;0,"Enter this line","DO NOT ENTER THIS LINE")</f>
        <v>DO NOT ENTER THIS LINE</v>
      </c>
      <c r="AF7" s="239"/>
      <c r="AG7" s="238" t="str">
        <f>IF(AG8&gt;0,"Enter this line","DO NOT ENTER THIS LINE")</f>
        <v>DO NOT ENTER THIS LINE</v>
      </c>
      <c r="AH7" s="239"/>
      <c r="AI7" s="238" t="str">
        <f>IF(AI8&gt;0,"Enter this line","DO NOT ENTER THIS LINE")</f>
        <v>DO NOT ENTER THIS LINE</v>
      </c>
      <c r="AJ7" s="239"/>
      <c r="AK7" s="238" t="str">
        <f>IF(AK8&gt;0,"Enter this line","DO NOT ENTER THIS LINE")</f>
        <v>DO NOT ENTER THIS LINE</v>
      </c>
      <c r="AL7" s="239"/>
      <c r="AM7" s="238" t="str">
        <f>IF(AM8&gt;0,"Enter this line","DO NOT ENTER THIS LINE")</f>
        <v>DO NOT ENTER THIS LINE</v>
      </c>
      <c r="AN7" s="239"/>
      <c r="AO7" s="238" t="str">
        <f>IF(AO8&gt;0,"Enter this line","DO NOT ENTER THIS LINE")</f>
        <v>DO NOT ENTER THIS LINE</v>
      </c>
      <c r="AP7" s="239"/>
      <c r="AQ7" s="238" t="str">
        <f>IF(AQ8&gt;0,"Enter this line","DO NOT ENTER THIS LINE")</f>
        <v>DO NOT ENTER THIS LINE</v>
      </c>
      <c r="AR7" s="239"/>
    </row>
    <row r="8" spans="1:44" s="1" customFormat="1" ht="25.25" customHeight="1" x14ac:dyDescent="0.25">
      <c r="A8" s="103">
        <v>1</v>
      </c>
      <c r="B8" s="54" t="s">
        <v>18</v>
      </c>
      <c r="C8" s="109">
        <f>Start!C17</f>
        <v>0</v>
      </c>
      <c r="D8" s="108" t="str">
        <f>IFERROR(C8/C$8,"")</f>
        <v/>
      </c>
      <c r="E8" s="109">
        <f>Start!C18</f>
        <v>0</v>
      </c>
      <c r="F8" s="108" t="str">
        <f>IFERROR(E8/E$8,"")</f>
        <v/>
      </c>
      <c r="G8" s="109">
        <f>Start!C19</f>
        <v>0</v>
      </c>
      <c r="H8" s="108" t="str">
        <f>IFERROR(G8/G$8,"")</f>
        <v/>
      </c>
      <c r="I8" s="109">
        <f>Start!C20</f>
        <v>0</v>
      </c>
      <c r="J8" s="108" t="str">
        <f>IFERROR(I8/I$8,"")</f>
        <v/>
      </c>
      <c r="K8" s="109">
        <f>Start!C21</f>
        <v>0</v>
      </c>
      <c r="L8" s="108" t="str">
        <f>IFERROR(K8/K$8,"")</f>
        <v/>
      </c>
      <c r="M8" s="109">
        <f>Start!C22</f>
        <v>0</v>
      </c>
      <c r="N8" s="108" t="str">
        <f>IFERROR(M8/M$8,"")</f>
        <v/>
      </c>
      <c r="O8" s="109">
        <f>Start!C23</f>
        <v>0</v>
      </c>
      <c r="P8" s="108" t="str">
        <f>IFERROR(O8/O$8,"")</f>
        <v/>
      </c>
      <c r="Q8" s="109">
        <f>Start!C24</f>
        <v>0</v>
      </c>
      <c r="R8" s="108" t="str">
        <f>IFERROR(Q8/Q$8,"")</f>
        <v/>
      </c>
      <c r="S8" s="109">
        <f>Start!C25</f>
        <v>0</v>
      </c>
      <c r="T8" s="108" t="str">
        <f>IFERROR(S8/S$8,"")</f>
        <v/>
      </c>
      <c r="U8" s="109">
        <f>Start!C26</f>
        <v>0</v>
      </c>
      <c r="V8" s="108" t="str">
        <f>IFERROR(U8/U$8,"")</f>
        <v/>
      </c>
      <c r="W8" s="109">
        <f>Start!C27</f>
        <v>0</v>
      </c>
      <c r="X8" s="108" t="str">
        <f>IFERROR(W8/W$8,"")</f>
        <v/>
      </c>
      <c r="Y8" s="109">
        <f>Start!C28</f>
        <v>0</v>
      </c>
      <c r="Z8" s="108" t="str">
        <f>IFERROR(Y8/Y$8,"")</f>
        <v/>
      </c>
      <c r="AA8" s="109">
        <f>Start!C29</f>
        <v>0</v>
      </c>
      <c r="AB8" s="108" t="str">
        <f>IFERROR(AA8/AA$8,"")</f>
        <v/>
      </c>
      <c r="AC8" s="109">
        <f>Start!C30</f>
        <v>0</v>
      </c>
      <c r="AD8" s="108" t="str">
        <f>IFERROR(AC8/AC$8,"")</f>
        <v/>
      </c>
      <c r="AE8" s="109">
        <f>Start!C31</f>
        <v>0</v>
      </c>
      <c r="AF8" s="108" t="str">
        <f>IFERROR(AE8/AE$8,"")</f>
        <v/>
      </c>
      <c r="AG8" s="109">
        <f>Start!C32</f>
        <v>0</v>
      </c>
      <c r="AH8" s="108" t="str">
        <f>IFERROR(AG8/AG$8,"")</f>
        <v/>
      </c>
      <c r="AI8" s="109">
        <f>Start!C33</f>
        <v>0</v>
      </c>
      <c r="AJ8" s="108" t="str">
        <f>IFERROR(AI8/AI$8,"")</f>
        <v/>
      </c>
      <c r="AK8" s="109">
        <f>Start!C34</f>
        <v>0</v>
      </c>
      <c r="AL8" s="108" t="str">
        <f>IFERROR(AK8/AK$8,"")</f>
        <v/>
      </c>
      <c r="AM8" s="109">
        <f>Start!C35</f>
        <v>0</v>
      </c>
      <c r="AN8" s="108" t="str">
        <f>IFERROR(AM8/AM$8,"")</f>
        <v/>
      </c>
      <c r="AO8" s="109">
        <f>Start!C36</f>
        <v>0</v>
      </c>
      <c r="AP8" s="108" t="str">
        <f>IFERROR(AO8/AO$8,"")</f>
        <v/>
      </c>
      <c r="AQ8" s="109">
        <f>Start!C37</f>
        <v>0</v>
      </c>
      <c r="AR8" s="108" t="str">
        <f>IFERROR(AQ8/AQ$8,"")</f>
        <v/>
      </c>
    </row>
    <row r="9" spans="1:44" s="1" customFormat="1" ht="25.25" customHeight="1" x14ac:dyDescent="0.25">
      <c r="A9" s="9" t="s">
        <v>4</v>
      </c>
      <c r="B9" s="55" t="s">
        <v>32</v>
      </c>
      <c r="C9" s="112"/>
      <c r="D9" s="108" t="str">
        <f t="shared" ref="D9:D23" si="0">IFERROR(C9/C$8,"")</f>
        <v/>
      </c>
      <c r="E9" s="112"/>
      <c r="F9" s="108" t="str">
        <f t="shared" ref="F9" si="1">IFERROR(E9/E$8,"")</f>
        <v/>
      </c>
      <c r="G9" s="112"/>
      <c r="H9" s="108" t="str">
        <f t="shared" ref="H9" si="2">IFERROR(G9/G$8,"")</f>
        <v/>
      </c>
      <c r="I9" s="112"/>
      <c r="J9" s="108" t="str">
        <f t="shared" ref="J9" si="3">IFERROR(I9/I$8,"")</f>
        <v/>
      </c>
      <c r="K9" s="112"/>
      <c r="L9" s="108" t="str">
        <f t="shared" ref="L9" si="4">IFERROR(K9/K$8,"")</f>
        <v/>
      </c>
      <c r="M9" s="112"/>
      <c r="N9" s="108" t="str">
        <f t="shared" ref="N9:N23" si="5">IFERROR(M9/M$8,"")</f>
        <v/>
      </c>
      <c r="O9" s="112"/>
      <c r="P9" s="108" t="str">
        <f t="shared" ref="P9:P23" si="6">IFERROR(O9/O$8,"")</f>
        <v/>
      </c>
      <c r="Q9" s="112"/>
      <c r="R9" s="108" t="str">
        <f t="shared" ref="R9:R23" si="7">IFERROR(Q9/Q$8,"")</f>
        <v/>
      </c>
      <c r="S9" s="112"/>
      <c r="T9" s="108" t="str">
        <f t="shared" ref="T9" si="8">IFERROR(S9/S$8,"")</f>
        <v/>
      </c>
      <c r="U9" s="112"/>
      <c r="V9" s="108" t="str">
        <f t="shared" ref="V9:V23" si="9">IFERROR(U9/U$8,"")</f>
        <v/>
      </c>
      <c r="W9" s="112"/>
      <c r="X9" s="108" t="str">
        <f t="shared" ref="X9:X23" si="10">IFERROR(W9/W$8,"")</f>
        <v/>
      </c>
      <c r="Y9" s="112"/>
      <c r="Z9" s="108" t="str">
        <f t="shared" ref="Z9:Z23" si="11">IFERROR(Y9/Y$8,"")</f>
        <v/>
      </c>
      <c r="AA9" s="112"/>
      <c r="AB9" s="108" t="str">
        <f t="shared" ref="AB9" si="12">IFERROR(AA9/AA$8,"")</f>
        <v/>
      </c>
      <c r="AC9" s="112"/>
      <c r="AD9" s="108" t="str">
        <f t="shared" ref="AD9:AD23" si="13">IFERROR(AC9/AC$8,"")</f>
        <v/>
      </c>
      <c r="AE9" s="112"/>
      <c r="AF9" s="108" t="str">
        <f t="shared" ref="AF9:AF23" si="14">IFERROR(AE9/AE$8,"")</f>
        <v/>
      </c>
      <c r="AG9" s="112"/>
      <c r="AH9" s="108" t="str">
        <f t="shared" ref="AH9:AH23" si="15">IFERROR(AG9/AG$8,"")</f>
        <v/>
      </c>
      <c r="AI9" s="112"/>
      <c r="AJ9" s="108" t="str">
        <f t="shared" ref="AJ9" si="16">IFERROR(AI9/AI$8,"")</f>
        <v/>
      </c>
      <c r="AK9" s="112"/>
      <c r="AL9" s="108" t="str">
        <f t="shared" ref="AL9:AL23" si="17">IFERROR(AK9/AK$8,"")</f>
        <v/>
      </c>
      <c r="AM9" s="112"/>
      <c r="AN9" s="108" t="str">
        <f t="shared" ref="AN9:AN23" si="18">IFERROR(AM9/AM$8,"")</f>
        <v/>
      </c>
      <c r="AO9" s="112"/>
      <c r="AP9" s="108" t="str">
        <f t="shared" ref="AP9:AR23" si="19">IFERROR(AO9/AO$8,"")</f>
        <v/>
      </c>
      <c r="AQ9" s="112"/>
      <c r="AR9" s="108" t="str">
        <f t="shared" si="19"/>
        <v/>
      </c>
    </row>
    <row r="10" spans="1:44" s="1" customFormat="1" ht="25.25" customHeight="1" x14ac:dyDescent="0.25">
      <c r="A10" s="9" t="s">
        <v>5</v>
      </c>
      <c r="B10" s="55" t="s">
        <v>33</v>
      </c>
      <c r="C10" s="112"/>
      <c r="D10" s="108" t="str">
        <f t="shared" si="0"/>
        <v/>
      </c>
      <c r="E10" s="112"/>
      <c r="F10" s="108" t="str">
        <f t="shared" ref="F10" si="20">IFERROR(E10/E$8,"")</f>
        <v/>
      </c>
      <c r="G10" s="112"/>
      <c r="H10" s="108" t="str">
        <f t="shared" ref="H10" si="21">IFERROR(G10/G$8,"")</f>
        <v/>
      </c>
      <c r="I10" s="112"/>
      <c r="J10" s="108" t="str">
        <f t="shared" ref="J10" si="22">IFERROR(I10/I$8,"")</f>
        <v/>
      </c>
      <c r="K10" s="112"/>
      <c r="L10" s="108" t="str">
        <f t="shared" ref="L10" si="23">IFERROR(K10/K$8,"")</f>
        <v/>
      </c>
      <c r="M10" s="112"/>
      <c r="N10" s="108" t="str">
        <f t="shared" si="5"/>
        <v/>
      </c>
      <c r="O10" s="112"/>
      <c r="P10" s="108" t="str">
        <f t="shared" si="6"/>
        <v/>
      </c>
      <c r="Q10" s="112"/>
      <c r="R10" s="108" t="str">
        <f t="shared" si="7"/>
        <v/>
      </c>
      <c r="S10" s="112"/>
      <c r="T10" s="108" t="str">
        <f t="shared" ref="T10" si="24">IFERROR(S10/S$8,"")</f>
        <v/>
      </c>
      <c r="U10" s="112"/>
      <c r="V10" s="108" t="str">
        <f t="shared" si="9"/>
        <v/>
      </c>
      <c r="W10" s="112"/>
      <c r="X10" s="108" t="str">
        <f t="shared" si="10"/>
        <v/>
      </c>
      <c r="Y10" s="112"/>
      <c r="Z10" s="108" t="str">
        <f t="shared" si="11"/>
        <v/>
      </c>
      <c r="AA10" s="112"/>
      <c r="AB10" s="108" t="str">
        <f t="shared" ref="AB10" si="25">IFERROR(AA10/AA$8,"")</f>
        <v/>
      </c>
      <c r="AC10" s="112"/>
      <c r="AD10" s="108" t="str">
        <f t="shared" si="13"/>
        <v/>
      </c>
      <c r="AE10" s="112"/>
      <c r="AF10" s="108" t="str">
        <f t="shared" si="14"/>
        <v/>
      </c>
      <c r="AG10" s="112"/>
      <c r="AH10" s="108" t="str">
        <f t="shared" si="15"/>
        <v/>
      </c>
      <c r="AI10" s="112"/>
      <c r="AJ10" s="108" t="str">
        <f t="shared" ref="AJ10" si="26">IFERROR(AI10/AI$8,"")</f>
        <v/>
      </c>
      <c r="AK10" s="112"/>
      <c r="AL10" s="108" t="str">
        <f t="shared" si="17"/>
        <v/>
      </c>
      <c r="AM10" s="112"/>
      <c r="AN10" s="108" t="str">
        <f t="shared" si="18"/>
        <v/>
      </c>
      <c r="AO10" s="112"/>
      <c r="AP10" s="108" t="str">
        <f t="shared" si="19"/>
        <v/>
      </c>
      <c r="AQ10" s="112"/>
      <c r="AR10" s="108" t="str">
        <f t="shared" si="19"/>
        <v/>
      </c>
    </row>
    <row r="11" spans="1:44" s="3" customFormat="1" ht="25.25" customHeight="1" x14ac:dyDescent="0.25">
      <c r="A11" s="9" t="s">
        <v>6</v>
      </c>
      <c r="B11" s="55" t="s">
        <v>34</v>
      </c>
      <c r="C11" s="110">
        <f>C9-C10</f>
        <v>0</v>
      </c>
      <c r="D11" s="108" t="str">
        <f t="shared" si="0"/>
        <v/>
      </c>
      <c r="E11" s="110">
        <f>E9-E10</f>
        <v>0</v>
      </c>
      <c r="F11" s="108" t="str">
        <f t="shared" ref="F11" si="27">IFERROR(E11/E$8,"")</f>
        <v/>
      </c>
      <c r="G11" s="110">
        <f>G9-G10</f>
        <v>0</v>
      </c>
      <c r="H11" s="108" t="str">
        <f t="shared" ref="H11" si="28">IFERROR(G11/G$8,"")</f>
        <v/>
      </c>
      <c r="I11" s="110">
        <f>I9-I10</f>
        <v>0</v>
      </c>
      <c r="J11" s="108" t="str">
        <f t="shared" ref="J11" si="29">IFERROR(I11/I$8,"")</f>
        <v/>
      </c>
      <c r="K11" s="110">
        <f>K9-K10</f>
        <v>0</v>
      </c>
      <c r="L11" s="108" t="str">
        <f t="shared" ref="L11" si="30">IFERROR(K11/K$8,"")</f>
        <v/>
      </c>
      <c r="M11" s="110">
        <f>M9-M10</f>
        <v>0</v>
      </c>
      <c r="N11" s="108" t="str">
        <f t="shared" si="5"/>
        <v/>
      </c>
      <c r="O11" s="110">
        <f>O9-O10</f>
        <v>0</v>
      </c>
      <c r="P11" s="108" t="str">
        <f t="shared" si="6"/>
        <v/>
      </c>
      <c r="Q11" s="110">
        <f>Q9-Q10</f>
        <v>0</v>
      </c>
      <c r="R11" s="108" t="str">
        <f t="shared" si="7"/>
        <v/>
      </c>
      <c r="S11" s="110">
        <f>S9-S10</f>
        <v>0</v>
      </c>
      <c r="T11" s="108" t="str">
        <f t="shared" ref="T11" si="31">IFERROR(S11/S$8,"")</f>
        <v/>
      </c>
      <c r="U11" s="110">
        <f>U9-U10</f>
        <v>0</v>
      </c>
      <c r="V11" s="108" t="str">
        <f t="shared" si="9"/>
        <v/>
      </c>
      <c r="W11" s="110">
        <f>W9-W10</f>
        <v>0</v>
      </c>
      <c r="X11" s="108" t="str">
        <f t="shared" si="10"/>
        <v/>
      </c>
      <c r="Y11" s="110">
        <f>Y9-Y10</f>
        <v>0</v>
      </c>
      <c r="Z11" s="108" t="str">
        <f t="shared" si="11"/>
        <v/>
      </c>
      <c r="AA11" s="110">
        <f>AA9-AA10</f>
        <v>0</v>
      </c>
      <c r="AB11" s="108" t="str">
        <f t="shared" ref="AB11" si="32">IFERROR(AA11/AA$8,"")</f>
        <v/>
      </c>
      <c r="AC11" s="110">
        <f>AC9-AC10</f>
        <v>0</v>
      </c>
      <c r="AD11" s="108" t="str">
        <f t="shared" si="13"/>
        <v/>
      </c>
      <c r="AE11" s="110">
        <f>AE9-AE10</f>
        <v>0</v>
      </c>
      <c r="AF11" s="108" t="str">
        <f t="shared" si="14"/>
        <v/>
      </c>
      <c r="AG11" s="110">
        <f>AG9-AG10</f>
        <v>0</v>
      </c>
      <c r="AH11" s="108" t="str">
        <f t="shared" si="15"/>
        <v/>
      </c>
      <c r="AI11" s="110">
        <f>AI9-AI10</f>
        <v>0</v>
      </c>
      <c r="AJ11" s="108" t="str">
        <f t="shared" ref="AJ11" si="33">IFERROR(AI11/AI$8,"")</f>
        <v/>
      </c>
      <c r="AK11" s="110">
        <f>AK9-AK10</f>
        <v>0</v>
      </c>
      <c r="AL11" s="108" t="str">
        <f t="shared" si="17"/>
        <v/>
      </c>
      <c r="AM11" s="110">
        <f>AM9-AM10</f>
        <v>0</v>
      </c>
      <c r="AN11" s="108" t="str">
        <f t="shared" si="18"/>
        <v/>
      </c>
      <c r="AO11" s="110">
        <f>AO9-AO10</f>
        <v>0</v>
      </c>
      <c r="AP11" s="108" t="str">
        <f t="shared" si="19"/>
        <v/>
      </c>
      <c r="AQ11" s="110">
        <f>AQ9-AQ10</f>
        <v>0</v>
      </c>
      <c r="AR11" s="108" t="str">
        <f t="shared" si="19"/>
        <v/>
      </c>
    </row>
    <row r="12" spans="1:44" s="3" customFormat="1" ht="25.25" customHeight="1" x14ac:dyDescent="0.25">
      <c r="A12" s="9" t="s">
        <v>7</v>
      </c>
      <c r="B12" s="55" t="s">
        <v>35</v>
      </c>
      <c r="C12" s="112"/>
      <c r="D12" s="108" t="str">
        <f t="shared" si="0"/>
        <v/>
      </c>
      <c r="E12" s="112"/>
      <c r="F12" s="108" t="str">
        <f t="shared" ref="F12" si="34">IFERROR(E12/E$8,"")</f>
        <v/>
      </c>
      <c r="G12" s="112"/>
      <c r="H12" s="108" t="str">
        <f t="shared" ref="H12" si="35">IFERROR(G12/G$8,"")</f>
        <v/>
      </c>
      <c r="I12" s="112"/>
      <c r="J12" s="108" t="str">
        <f t="shared" ref="J12" si="36">IFERROR(I12/I$8,"")</f>
        <v/>
      </c>
      <c r="K12" s="112"/>
      <c r="L12" s="108" t="str">
        <f t="shared" ref="L12" si="37">IFERROR(K12/K$8,"")</f>
        <v/>
      </c>
      <c r="M12" s="112"/>
      <c r="N12" s="108" t="str">
        <f t="shared" si="5"/>
        <v/>
      </c>
      <c r="O12" s="112"/>
      <c r="P12" s="108" t="str">
        <f t="shared" si="6"/>
        <v/>
      </c>
      <c r="Q12" s="112"/>
      <c r="R12" s="108" t="str">
        <f t="shared" si="7"/>
        <v/>
      </c>
      <c r="S12" s="112"/>
      <c r="T12" s="108" t="str">
        <f t="shared" ref="T12" si="38">IFERROR(S12/S$8,"")</f>
        <v/>
      </c>
      <c r="U12" s="112"/>
      <c r="V12" s="108" t="str">
        <f t="shared" si="9"/>
        <v/>
      </c>
      <c r="W12" s="112"/>
      <c r="X12" s="108" t="str">
        <f t="shared" si="10"/>
        <v/>
      </c>
      <c r="Y12" s="112"/>
      <c r="Z12" s="108" t="str">
        <f t="shared" si="11"/>
        <v/>
      </c>
      <c r="AA12" s="112"/>
      <c r="AB12" s="108" t="str">
        <f t="shared" ref="AB12" si="39">IFERROR(AA12/AA$8,"")</f>
        <v/>
      </c>
      <c r="AC12" s="112"/>
      <c r="AD12" s="108" t="str">
        <f t="shared" si="13"/>
        <v/>
      </c>
      <c r="AE12" s="112"/>
      <c r="AF12" s="108" t="str">
        <f t="shared" si="14"/>
        <v/>
      </c>
      <c r="AG12" s="112"/>
      <c r="AH12" s="108" t="str">
        <f t="shared" si="15"/>
        <v/>
      </c>
      <c r="AI12" s="112"/>
      <c r="AJ12" s="108" t="str">
        <f t="shared" ref="AJ12" si="40">IFERROR(AI12/AI$8,"")</f>
        <v/>
      </c>
      <c r="AK12" s="112"/>
      <c r="AL12" s="108" t="str">
        <f t="shared" si="17"/>
        <v/>
      </c>
      <c r="AM12" s="112"/>
      <c r="AN12" s="108" t="str">
        <f t="shared" si="18"/>
        <v/>
      </c>
      <c r="AO12" s="112"/>
      <c r="AP12" s="108" t="str">
        <f t="shared" si="19"/>
        <v/>
      </c>
      <c r="AQ12" s="112"/>
      <c r="AR12" s="108" t="str">
        <f t="shared" si="19"/>
        <v/>
      </c>
    </row>
    <row r="13" spans="1:44" s="3" customFormat="1" ht="25.25" customHeight="1" x14ac:dyDescent="0.25">
      <c r="A13" s="9" t="s">
        <v>8</v>
      </c>
      <c r="B13" s="55" t="s">
        <v>206</v>
      </c>
      <c r="C13" s="112"/>
      <c r="D13" s="108" t="str">
        <f t="shared" si="0"/>
        <v/>
      </c>
      <c r="E13" s="112"/>
      <c r="F13" s="108" t="str">
        <f t="shared" ref="F13" si="41">IFERROR(E13/E$8,"")</f>
        <v/>
      </c>
      <c r="G13" s="112"/>
      <c r="H13" s="108" t="str">
        <f t="shared" ref="H13" si="42">IFERROR(G13/G$8,"")</f>
        <v/>
      </c>
      <c r="I13" s="112"/>
      <c r="J13" s="108" t="str">
        <f t="shared" ref="J13" si="43">IFERROR(I13/I$8,"")</f>
        <v/>
      </c>
      <c r="K13" s="112"/>
      <c r="L13" s="108" t="str">
        <f t="shared" ref="L13" si="44">IFERROR(K13/K$8,"")</f>
        <v/>
      </c>
      <c r="M13" s="112"/>
      <c r="N13" s="108" t="str">
        <f t="shared" si="5"/>
        <v/>
      </c>
      <c r="O13" s="112"/>
      <c r="P13" s="108" t="str">
        <f t="shared" si="6"/>
        <v/>
      </c>
      <c r="Q13" s="112"/>
      <c r="R13" s="108" t="str">
        <f t="shared" si="7"/>
        <v/>
      </c>
      <c r="S13" s="112"/>
      <c r="T13" s="108" t="str">
        <f t="shared" ref="T13" si="45">IFERROR(S13/S$8,"")</f>
        <v/>
      </c>
      <c r="U13" s="112"/>
      <c r="V13" s="108" t="str">
        <f t="shared" si="9"/>
        <v/>
      </c>
      <c r="W13" s="112"/>
      <c r="X13" s="108" t="str">
        <f t="shared" si="10"/>
        <v/>
      </c>
      <c r="Y13" s="112"/>
      <c r="Z13" s="108" t="str">
        <f t="shared" si="11"/>
        <v/>
      </c>
      <c r="AA13" s="112"/>
      <c r="AB13" s="108" t="str">
        <f t="shared" ref="AB13" si="46">IFERROR(AA13/AA$8,"")</f>
        <v/>
      </c>
      <c r="AC13" s="112"/>
      <c r="AD13" s="108" t="str">
        <f t="shared" si="13"/>
        <v/>
      </c>
      <c r="AE13" s="112"/>
      <c r="AF13" s="108" t="str">
        <f t="shared" si="14"/>
        <v/>
      </c>
      <c r="AG13" s="112"/>
      <c r="AH13" s="108" t="str">
        <f t="shared" si="15"/>
        <v/>
      </c>
      <c r="AI13" s="112"/>
      <c r="AJ13" s="108" t="str">
        <f t="shared" ref="AJ13" si="47">IFERROR(AI13/AI$8,"")</f>
        <v/>
      </c>
      <c r="AK13" s="112"/>
      <c r="AL13" s="108" t="str">
        <f t="shared" si="17"/>
        <v/>
      </c>
      <c r="AM13" s="112"/>
      <c r="AN13" s="108" t="str">
        <f t="shared" si="18"/>
        <v/>
      </c>
      <c r="AO13" s="112"/>
      <c r="AP13" s="108" t="str">
        <f t="shared" si="19"/>
        <v/>
      </c>
      <c r="AQ13" s="112"/>
      <c r="AR13" s="108" t="str">
        <f t="shared" si="19"/>
        <v/>
      </c>
    </row>
    <row r="14" spans="1:44" s="3" customFormat="1" ht="25.25" customHeight="1" x14ac:dyDescent="0.25">
      <c r="A14" s="9" t="s">
        <v>9</v>
      </c>
      <c r="B14" s="54" t="s">
        <v>36</v>
      </c>
      <c r="C14" s="112"/>
      <c r="D14" s="108" t="str">
        <f t="shared" si="0"/>
        <v/>
      </c>
      <c r="E14" s="112"/>
      <c r="F14" s="108" t="str">
        <f t="shared" ref="F14" si="48">IFERROR(E14/E$8,"")</f>
        <v/>
      </c>
      <c r="G14" s="112"/>
      <c r="H14" s="108" t="str">
        <f t="shared" ref="H14" si="49">IFERROR(G14/G$8,"")</f>
        <v/>
      </c>
      <c r="I14" s="112"/>
      <c r="J14" s="108" t="str">
        <f t="shared" ref="J14" si="50">IFERROR(I14/I$8,"")</f>
        <v/>
      </c>
      <c r="K14" s="112"/>
      <c r="L14" s="108" t="str">
        <f t="shared" ref="L14" si="51">IFERROR(K14/K$8,"")</f>
        <v/>
      </c>
      <c r="M14" s="112"/>
      <c r="N14" s="108" t="str">
        <f t="shared" si="5"/>
        <v/>
      </c>
      <c r="O14" s="112"/>
      <c r="P14" s="108" t="str">
        <f t="shared" si="6"/>
        <v/>
      </c>
      <c r="Q14" s="112"/>
      <c r="R14" s="108" t="str">
        <f t="shared" si="7"/>
        <v/>
      </c>
      <c r="S14" s="112"/>
      <c r="T14" s="108" t="str">
        <f t="shared" ref="T14" si="52">IFERROR(S14/S$8,"")</f>
        <v/>
      </c>
      <c r="U14" s="112"/>
      <c r="V14" s="108" t="str">
        <f t="shared" si="9"/>
        <v/>
      </c>
      <c r="W14" s="112"/>
      <c r="X14" s="108" t="str">
        <f t="shared" si="10"/>
        <v/>
      </c>
      <c r="Y14" s="112"/>
      <c r="Z14" s="108" t="str">
        <f t="shared" si="11"/>
        <v/>
      </c>
      <c r="AA14" s="112"/>
      <c r="AB14" s="108" t="str">
        <f t="shared" ref="AB14" si="53">IFERROR(AA14/AA$8,"")</f>
        <v/>
      </c>
      <c r="AC14" s="112"/>
      <c r="AD14" s="108" t="str">
        <f t="shared" si="13"/>
        <v/>
      </c>
      <c r="AE14" s="112"/>
      <c r="AF14" s="108" t="str">
        <f t="shared" si="14"/>
        <v/>
      </c>
      <c r="AG14" s="112"/>
      <c r="AH14" s="108" t="str">
        <f t="shared" si="15"/>
        <v/>
      </c>
      <c r="AI14" s="112"/>
      <c r="AJ14" s="108" t="str">
        <f t="shared" ref="AJ14" si="54">IFERROR(AI14/AI$8,"")</f>
        <v/>
      </c>
      <c r="AK14" s="112"/>
      <c r="AL14" s="108" t="str">
        <f t="shared" si="17"/>
        <v/>
      </c>
      <c r="AM14" s="112"/>
      <c r="AN14" s="108" t="str">
        <f t="shared" si="18"/>
        <v/>
      </c>
      <c r="AO14" s="112"/>
      <c r="AP14" s="108" t="str">
        <f t="shared" si="19"/>
        <v/>
      </c>
      <c r="AQ14" s="112"/>
      <c r="AR14" s="108" t="str">
        <f t="shared" si="19"/>
        <v/>
      </c>
    </row>
    <row r="15" spans="1:44" s="3" customFormat="1" ht="25.25" customHeight="1" x14ac:dyDescent="0.25">
      <c r="A15" s="9" t="s">
        <v>10</v>
      </c>
      <c r="B15" s="82" t="s">
        <v>207</v>
      </c>
      <c r="C15" s="112"/>
      <c r="D15" s="108" t="str">
        <f t="shared" si="0"/>
        <v/>
      </c>
      <c r="E15" s="112"/>
      <c r="F15" s="108" t="str">
        <f t="shared" ref="F15" si="55">IFERROR(E15/E$8,"")</f>
        <v/>
      </c>
      <c r="G15" s="112"/>
      <c r="H15" s="108" t="str">
        <f t="shared" ref="H15" si="56">IFERROR(G15/G$8,"")</f>
        <v/>
      </c>
      <c r="I15" s="112"/>
      <c r="J15" s="108" t="str">
        <f t="shared" ref="J15" si="57">IFERROR(I15/I$8,"")</f>
        <v/>
      </c>
      <c r="K15" s="112"/>
      <c r="L15" s="108" t="str">
        <f t="shared" ref="L15" si="58">IFERROR(K15/K$8,"")</f>
        <v/>
      </c>
      <c r="M15" s="112"/>
      <c r="N15" s="108" t="str">
        <f t="shared" si="5"/>
        <v/>
      </c>
      <c r="O15" s="112"/>
      <c r="P15" s="108" t="str">
        <f t="shared" si="6"/>
        <v/>
      </c>
      <c r="Q15" s="112"/>
      <c r="R15" s="108" t="str">
        <f t="shared" si="7"/>
        <v/>
      </c>
      <c r="S15" s="112"/>
      <c r="T15" s="108" t="str">
        <f t="shared" ref="T15" si="59">IFERROR(S15/S$8,"")</f>
        <v/>
      </c>
      <c r="U15" s="112"/>
      <c r="V15" s="108" t="str">
        <f t="shared" si="9"/>
        <v/>
      </c>
      <c r="W15" s="112"/>
      <c r="X15" s="108" t="str">
        <f t="shared" si="10"/>
        <v/>
      </c>
      <c r="Y15" s="112"/>
      <c r="Z15" s="108" t="str">
        <f t="shared" si="11"/>
        <v/>
      </c>
      <c r="AA15" s="112"/>
      <c r="AB15" s="108" t="str">
        <f t="shared" ref="AB15" si="60">IFERROR(AA15/AA$8,"")</f>
        <v/>
      </c>
      <c r="AC15" s="112"/>
      <c r="AD15" s="108" t="str">
        <f t="shared" si="13"/>
        <v/>
      </c>
      <c r="AE15" s="112"/>
      <c r="AF15" s="108" t="str">
        <f t="shared" si="14"/>
        <v/>
      </c>
      <c r="AG15" s="112"/>
      <c r="AH15" s="108" t="str">
        <f t="shared" si="15"/>
        <v/>
      </c>
      <c r="AI15" s="112"/>
      <c r="AJ15" s="108" t="str">
        <f t="shared" ref="AJ15" si="61">IFERROR(AI15/AI$8,"")</f>
        <v/>
      </c>
      <c r="AK15" s="112"/>
      <c r="AL15" s="108" t="str">
        <f t="shared" si="17"/>
        <v/>
      </c>
      <c r="AM15" s="112"/>
      <c r="AN15" s="108" t="str">
        <f t="shared" si="18"/>
        <v/>
      </c>
      <c r="AO15" s="112"/>
      <c r="AP15" s="108" t="str">
        <f t="shared" si="19"/>
        <v/>
      </c>
      <c r="AQ15" s="112"/>
      <c r="AR15" s="108" t="str">
        <f t="shared" si="19"/>
        <v/>
      </c>
    </row>
    <row r="16" spans="1:44" s="3" customFormat="1" ht="25.25" customHeight="1" x14ac:dyDescent="0.25">
      <c r="A16" s="9" t="s">
        <v>11</v>
      </c>
      <c r="B16" s="55" t="s">
        <v>37</v>
      </c>
      <c r="C16" s="112"/>
      <c r="D16" s="108" t="str">
        <f t="shared" si="0"/>
        <v/>
      </c>
      <c r="E16" s="112"/>
      <c r="F16" s="108" t="str">
        <f t="shared" ref="F16" si="62">IFERROR(E16/E$8,"")</f>
        <v/>
      </c>
      <c r="G16" s="112"/>
      <c r="H16" s="108" t="str">
        <f t="shared" ref="H16" si="63">IFERROR(G16/G$8,"")</f>
        <v/>
      </c>
      <c r="I16" s="112"/>
      <c r="J16" s="108" t="str">
        <f t="shared" ref="J16" si="64">IFERROR(I16/I$8,"")</f>
        <v/>
      </c>
      <c r="K16" s="112"/>
      <c r="L16" s="108" t="str">
        <f t="shared" ref="L16" si="65">IFERROR(K16/K$8,"")</f>
        <v/>
      </c>
      <c r="M16" s="112"/>
      <c r="N16" s="108" t="str">
        <f t="shared" si="5"/>
        <v/>
      </c>
      <c r="O16" s="112"/>
      <c r="P16" s="108" t="str">
        <f t="shared" si="6"/>
        <v/>
      </c>
      <c r="Q16" s="112"/>
      <c r="R16" s="108" t="str">
        <f t="shared" si="7"/>
        <v/>
      </c>
      <c r="S16" s="112"/>
      <c r="T16" s="108" t="str">
        <f t="shared" ref="T16" si="66">IFERROR(S16/S$8,"")</f>
        <v/>
      </c>
      <c r="U16" s="112"/>
      <c r="V16" s="108" t="str">
        <f t="shared" si="9"/>
        <v/>
      </c>
      <c r="W16" s="112"/>
      <c r="X16" s="108" t="str">
        <f t="shared" si="10"/>
        <v/>
      </c>
      <c r="Y16" s="112"/>
      <c r="Z16" s="108" t="str">
        <f t="shared" si="11"/>
        <v/>
      </c>
      <c r="AA16" s="112"/>
      <c r="AB16" s="108" t="str">
        <f t="shared" ref="AB16" si="67">IFERROR(AA16/AA$8,"")</f>
        <v/>
      </c>
      <c r="AC16" s="112"/>
      <c r="AD16" s="108" t="str">
        <f t="shared" si="13"/>
        <v/>
      </c>
      <c r="AE16" s="112"/>
      <c r="AF16" s="108" t="str">
        <f t="shared" si="14"/>
        <v/>
      </c>
      <c r="AG16" s="112"/>
      <c r="AH16" s="108" t="str">
        <f t="shared" si="15"/>
        <v/>
      </c>
      <c r="AI16" s="112"/>
      <c r="AJ16" s="108" t="str">
        <f t="shared" ref="AJ16" si="68">IFERROR(AI16/AI$8,"")</f>
        <v/>
      </c>
      <c r="AK16" s="112"/>
      <c r="AL16" s="108" t="str">
        <f t="shared" si="17"/>
        <v/>
      </c>
      <c r="AM16" s="112"/>
      <c r="AN16" s="108" t="str">
        <f t="shared" si="18"/>
        <v/>
      </c>
      <c r="AO16" s="112"/>
      <c r="AP16" s="108" t="str">
        <f t="shared" si="19"/>
        <v/>
      </c>
      <c r="AQ16" s="112"/>
      <c r="AR16" s="108" t="str">
        <f t="shared" si="19"/>
        <v/>
      </c>
    </row>
    <row r="17" spans="1:44" s="3" customFormat="1" ht="25.25" customHeight="1" x14ac:dyDescent="0.25">
      <c r="A17" s="9" t="s">
        <v>13</v>
      </c>
      <c r="B17" s="55" t="s">
        <v>42</v>
      </c>
      <c r="C17" s="112"/>
      <c r="D17" s="108" t="str">
        <f t="shared" si="0"/>
        <v/>
      </c>
      <c r="E17" s="112"/>
      <c r="F17" s="108" t="str">
        <f t="shared" ref="F17" si="69">IFERROR(E17/E$8,"")</f>
        <v/>
      </c>
      <c r="G17" s="112"/>
      <c r="H17" s="108" t="str">
        <f t="shared" ref="H17" si="70">IFERROR(G17/G$8,"")</f>
        <v/>
      </c>
      <c r="I17" s="112"/>
      <c r="J17" s="108" t="str">
        <f t="shared" ref="J17" si="71">IFERROR(I17/I$8,"")</f>
        <v/>
      </c>
      <c r="K17" s="112"/>
      <c r="L17" s="108" t="str">
        <f t="shared" ref="L17" si="72">IFERROR(K17/K$8,"")</f>
        <v/>
      </c>
      <c r="M17" s="112"/>
      <c r="N17" s="108" t="str">
        <f t="shared" si="5"/>
        <v/>
      </c>
      <c r="O17" s="112"/>
      <c r="P17" s="108" t="str">
        <f t="shared" si="6"/>
        <v/>
      </c>
      <c r="Q17" s="112"/>
      <c r="R17" s="108" t="str">
        <f t="shared" si="7"/>
        <v/>
      </c>
      <c r="S17" s="112"/>
      <c r="T17" s="108" t="str">
        <f t="shared" ref="T17" si="73">IFERROR(S17/S$8,"")</f>
        <v/>
      </c>
      <c r="U17" s="112"/>
      <c r="V17" s="108" t="str">
        <f t="shared" si="9"/>
        <v/>
      </c>
      <c r="W17" s="112"/>
      <c r="X17" s="108" t="str">
        <f t="shared" si="10"/>
        <v/>
      </c>
      <c r="Y17" s="112"/>
      <c r="Z17" s="108" t="str">
        <f t="shared" si="11"/>
        <v/>
      </c>
      <c r="AA17" s="112"/>
      <c r="AB17" s="108" t="str">
        <f t="shared" ref="AB17" si="74">IFERROR(AA17/AA$8,"")</f>
        <v/>
      </c>
      <c r="AC17" s="112"/>
      <c r="AD17" s="108" t="str">
        <f t="shared" si="13"/>
        <v/>
      </c>
      <c r="AE17" s="112"/>
      <c r="AF17" s="108" t="str">
        <f t="shared" si="14"/>
        <v/>
      </c>
      <c r="AG17" s="112"/>
      <c r="AH17" s="108" t="str">
        <f t="shared" si="15"/>
        <v/>
      </c>
      <c r="AI17" s="112"/>
      <c r="AJ17" s="108" t="str">
        <f t="shared" ref="AJ17" si="75">IFERROR(AI17/AI$8,"")</f>
        <v/>
      </c>
      <c r="AK17" s="112"/>
      <c r="AL17" s="108" t="str">
        <f t="shared" si="17"/>
        <v/>
      </c>
      <c r="AM17" s="112"/>
      <c r="AN17" s="108" t="str">
        <f t="shared" si="18"/>
        <v/>
      </c>
      <c r="AO17" s="112"/>
      <c r="AP17" s="108" t="str">
        <f t="shared" si="19"/>
        <v/>
      </c>
      <c r="AQ17" s="112"/>
      <c r="AR17" s="108" t="str">
        <f t="shared" si="19"/>
        <v/>
      </c>
    </row>
    <row r="18" spans="1:44" s="3" customFormat="1" ht="25.25" customHeight="1" x14ac:dyDescent="0.25">
      <c r="A18" s="9" t="s">
        <v>14</v>
      </c>
      <c r="B18" s="55" t="s">
        <v>38</v>
      </c>
      <c r="C18" s="112"/>
      <c r="D18" s="108" t="str">
        <f t="shared" si="0"/>
        <v/>
      </c>
      <c r="E18" s="112"/>
      <c r="F18" s="108" t="str">
        <f t="shared" ref="F18" si="76">IFERROR(E18/E$8,"")</f>
        <v/>
      </c>
      <c r="G18" s="112"/>
      <c r="H18" s="108" t="str">
        <f t="shared" ref="H18" si="77">IFERROR(G18/G$8,"")</f>
        <v/>
      </c>
      <c r="I18" s="112"/>
      <c r="J18" s="108" t="str">
        <f t="shared" ref="J18" si="78">IFERROR(I18/I$8,"")</f>
        <v/>
      </c>
      <c r="K18" s="112"/>
      <c r="L18" s="108" t="str">
        <f t="shared" ref="L18" si="79">IFERROR(K18/K$8,"")</f>
        <v/>
      </c>
      <c r="M18" s="112"/>
      <c r="N18" s="108" t="str">
        <f t="shared" si="5"/>
        <v/>
      </c>
      <c r="O18" s="112"/>
      <c r="P18" s="108" t="str">
        <f t="shared" si="6"/>
        <v/>
      </c>
      <c r="Q18" s="112"/>
      <c r="R18" s="108" t="str">
        <f t="shared" si="7"/>
        <v/>
      </c>
      <c r="S18" s="112"/>
      <c r="T18" s="108" t="str">
        <f t="shared" ref="T18" si="80">IFERROR(S18/S$8,"")</f>
        <v/>
      </c>
      <c r="U18" s="112"/>
      <c r="V18" s="108" t="str">
        <f t="shared" si="9"/>
        <v/>
      </c>
      <c r="W18" s="112"/>
      <c r="X18" s="108" t="str">
        <f t="shared" si="10"/>
        <v/>
      </c>
      <c r="Y18" s="112"/>
      <c r="Z18" s="108" t="str">
        <f t="shared" si="11"/>
        <v/>
      </c>
      <c r="AA18" s="112"/>
      <c r="AB18" s="108" t="str">
        <f t="shared" ref="AB18" si="81">IFERROR(AA18/AA$8,"")</f>
        <v/>
      </c>
      <c r="AC18" s="112"/>
      <c r="AD18" s="108" t="str">
        <f t="shared" si="13"/>
        <v/>
      </c>
      <c r="AE18" s="112"/>
      <c r="AF18" s="108" t="str">
        <f t="shared" si="14"/>
        <v/>
      </c>
      <c r="AG18" s="112"/>
      <c r="AH18" s="108" t="str">
        <f t="shared" si="15"/>
        <v/>
      </c>
      <c r="AI18" s="112"/>
      <c r="AJ18" s="108" t="str">
        <f t="shared" ref="AJ18" si="82">IFERROR(AI18/AI$8,"")</f>
        <v/>
      </c>
      <c r="AK18" s="112"/>
      <c r="AL18" s="108" t="str">
        <f t="shared" si="17"/>
        <v/>
      </c>
      <c r="AM18" s="112"/>
      <c r="AN18" s="108" t="str">
        <f t="shared" si="18"/>
        <v/>
      </c>
      <c r="AO18" s="112"/>
      <c r="AP18" s="108" t="str">
        <f t="shared" si="19"/>
        <v/>
      </c>
      <c r="AQ18" s="112"/>
      <c r="AR18" s="108" t="str">
        <f t="shared" si="19"/>
        <v/>
      </c>
    </row>
    <row r="19" spans="1:44" s="3" customFormat="1" ht="41.4" customHeight="1" x14ac:dyDescent="0.25">
      <c r="A19" s="9" t="s">
        <v>15</v>
      </c>
      <c r="B19" s="55" t="s">
        <v>139</v>
      </c>
      <c r="C19" s="112"/>
      <c r="D19" s="108" t="str">
        <f t="shared" si="0"/>
        <v/>
      </c>
      <c r="E19" s="112"/>
      <c r="F19" s="108" t="str">
        <f t="shared" ref="F19" si="83">IFERROR(E19/E$8,"")</f>
        <v/>
      </c>
      <c r="G19" s="112"/>
      <c r="H19" s="108" t="str">
        <f t="shared" ref="H19" si="84">IFERROR(G19/G$8,"")</f>
        <v/>
      </c>
      <c r="I19" s="112"/>
      <c r="J19" s="108" t="str">
        <f t="shared" ref="J19" si="85">IFERROR(I19/I$8,"")</f>
        <v/>
      </c>
      <c r="K19" s="112"/>
      <c r="L19" s="108" t="str">
        <f t="shared" ref="L19" si="86">IFERROR(K19/K$8,"")</f>
        <v/>
      </c>
      <c r="M19" s="112"/>
      <c r="N19" s="108" t="str">
        <f t="shared" si="5"/>
        <v/>
      </c>
      <c r="O19" s="113"/>
      <c r="P19" s="108" t="str">
        <f t="shared" si="6"/>
        <v/>
      </c>
      <c r="Q19" s="113"/>
      <c r="R19" s="108" t="str">
        <f t="shared" si="7"/>
        <v/>
      </c>
      <c r="S19" s="113"/>
      <c r="T19" s="108" t="str">
        <f t="shared" ref="T19" si="87">IFERROR(S19/S$8,"")</f>
        <v/>
      </c>
      <c r="U19" s="113"/>
      <c r="V19" s="108" t="str">
        <f t="shared" si="9"/>
        <v/>
      </c>
      <c r="W19" s="113"/>
      <c r="X19" s="108" t="str">
        <f t="shared" si="10"/>
        <v/>
      </c>
      <c r="Y19" s="113"/>
      <c r="Z19" s="108" t="str">
        <f t="shared" si="11"/>
        <v/>
      </c>
      <c r="AA19" s="113"/>
      <c r="AB19" s="108" t="str">
        <f t="shared" ref="AB19" si="88">IFERROR(AA19/AA$8,"")</f>
        <v/>
      </c>
      <c r="AC19" s="113"/>
      <c r="AD19" s="108" t="str">
        <f t="shared" si="13"/>
        <v/>
      </c>
      <c r="AE19" s="113"/>
      <c r="AF19" s="108" t="str">
        <f t="shared" si="14"/>
        <v/>
      </c>
      <c r="AG19" s="113"/>
      <c r="AH19" s="108" t="str">
        <f t="shared" si="15"/>
        <v/>
      </c>
      <c r="AI19" s="113"/>
      <c r="AJ19" s="108" t="str">
        <f t="shared" ref="AJ19" si="89">IFERROR(AI19/AI$8,"")</f>
        <v/>
      </c>
      <c r="AK19" s="113"/>
      <c r="AL19" s="108" t="str">
        <f t="shared" si="17"/>
        <v/>
      </c>
      <c r="AM19" s="113"/>
      <c r="AN19" s="108" t="str">
        <f t="shared" si="18"/>
        <v/>
      </c>
      <c r="AO19" s="113"/>
      <c r="AP19" s="108" t="str">
        <f t="shared" si="19"/>
        <v/>
      </c>
      <c r="AQ19" s="113"/>
      <c r="AR19" s="108" t="str">
        <f t="shared" si="19"/>
        <v/>
      </c>
    </row>
    <row r="20" spans="1:44" s="3" customFormat="1" ht="25.25" customHeight="1" x14ac:dyDescent="0.25">
      <c r="A20" s="9" t="s">
        <v>16</v>
      </c>
      <c r="B20" s="55" t="s">
        <v>116</v>
      </c>
      <c r="C20" s="112"/>
      <c r="D20" s="108" t="str">
        <f t="shared" si="0"/>
        <v/>
      </c>
      <c r="E20" s="112"/>
      <c r="F20" s="108" t="str">
        <f t="shared" ref="F20" si="90">IFERROR(E20/E$8,"")</f>
        <v/>
      </c>
      <c r="G20" s="112"/>
      <c r="H20" s="108" t="str">
        <f t="shared" ref="H20" si="91">IFERROR(G20/G$8,"")</f>
        <v/>
      </c>
      <c r="I20" s="112"/>
      <c r="J20" s="108" t="str">
        <f t="shared" ref="J20" si="92">IFERROR(I20/I$8,"")</f>
        <v/>
      </c>
      <c r="K20" s="112"/>
      <c r="L20" s="108" t="str">
        <f t="shared" ref="L20" si="93">IFERROR(K20/K$8,"")</f>
        <v/>
      </c>
      <c r="M20" s="112"/>
      <c r="N20" s="108" t="str">
        <f t="shared" si="5"/>
        <v/>
      </c>
      <c r="O20" s="113"/>
      <c r="P20" s="108" t="str">
        <f t="shared" si="6"/>
        <v/>
      </c>
      <c r="Q20" s="113"/>
      <c r="R20" s="108" t="str">
        <f t="shared" si="7"/>
        <v/>
      </c>
      <c r="S20" s="113"/>
      <c r="T20" s="108" t="str">
        <f t="shared" ref="T20" si="94">IFERROR(S20/S$8,"")</f>
        <v/>
      </c>
      <c r="U20" s="113"/>
      <c r="V20" s="108" t="str">
        <f t="shared" si="9"/>
        <v/>
      </c>
      <c r="W20" s="113"/>
      <c r="X20" s="108" t="str">
        <f t="shared" si="10"/>
        <v/>
      </c>
      <c r="Y20" s="113"/>
      <c r="Z20" s="108" t="str">
        <f t="shared" si="11"/>
        <v/>
      </c>
      <c r="AA20" s="113"/>
      <c r="AB20" s="108" t="str">
        <f t="shared" ref="AB20" si="95">IFERROR(AA20/AA$8,"")</f>
        <v/>
      </c>
      <c r="AC20" s="113"/>
      <c r="AD20" s="108" t="str">
        <f t="shared" si="13"/>
        <v/>
      </c>
      <c r="AE20" s="113"/>
      <c r="AF20" s="108" t="str">
        <f t="shared" si="14"/>
        <v/>
      </c>
      <c r="AG20" s="113"/>
      <c r="AH20" s="108" t="str">
        <f t="shared" si="15"/>
        <v/>
      </c>
      <c r="AI20" s="113"/>
      <c r="AJ20" s="108" t="str">
        <f t="shared" ref="AJ20" si="96">IFERROR(AI20/AI$8,"")</f>
        <v/>
      </c>
      <c r="AK20" s="113"/>
      <c r="AL20" s="108" t="str">
        <f t="shared" si="17"/>
        <v/>
      </c>
      <c r="AM20" s="113"/>
      <c r="AN20" s="108" t="str">
        <f t="shared" si="18"/>
        <v/>
      </c>
      <c r="AO20" s="113"/>
      <c r="AP20" s="108" t="str">
        <f t="shared" si="19"/>
        <v/>
      </c>
      <c r="AQ20" s="113"/>
      <c r="AR20" s="108" t="str">
        <f t="shared" si="19"/>
        <v/>
      </c>
    </row>
    <row r="21" spans="1:44" s="3" customFormat="1" ht="25.25" customHeight="1" x14ac:dyDescent="0.25">
      <c r="A21" s="9" t="s">
        <v>17</v>
      </c>
      <c r="B21" s="55" t="s">
        <v>117</v>
      </c>
      <c r="C21" s="112"/>
      <c r="D21" s="108" t="str">
        <f t="shared" si="0"/>
        <v/>
      </c>
      <c r="E21" s="112"/>
      <c r="F21" s="108" t="str">
        <f t="shared" ref="F21" si="97">IFERROR(E21/E$8,"")</f>
        <v/>
      </c>
      <c r="G21" s="112"/>
      <c r="H21" s="108" t="str">
        <f t="shared" ref="H21" si="98">IFERROR(G21/G$8,"")</f>
        <v/>
      </c>
      <c r="I21" s="112"/>
      <c r="J21" s="108" t="str">
        <f t="shared" ref="J21" si="99">IFERROR(I21/I$8,"")</f>
        <v/>
      </c>
      <c r="K21" s="112"/>
      <c r="L21" s="108" t="str">
        <f t="shared" ref="L21" si="100">IFERROR(K21/K$8,"")</f>
        <v/>
      </c>
      <c r="M21" s="112"/>
      <c r="N21" s="108" t="str">
        <f t="shared" si="5"/>
        <v/>
      </c>
      <c r="O21" s="113"/>
      <c r="P21" s="108" t="str">
        <f t="shared" si="6"/>
        <v/>
      </c>
      <c r="Q21" s="113"/>
      <c r="R21" s="108" t="str">
        <f t="shared" si="7"/>
        <v/>
      </c>
      <c r="S21" s="113"/>
      <c r="T21" s="108" t="str">
        <f t="shared" ref="T21" si="101">IFERROR(S21/S$8,"")</f>
        <v/>
      </c>
      <c r="U21" s="113"/>
      <c r="V21" s="108" t="str">
        <f t="shared" si="9"/>
        <v/>
      </c>
      <c r="W21" s="113"/>
      <c r="X21" s="108" t="str">
        <f t="shared" si="10"/>
        <v/>
      </c>
      <c r="Y21" s="113"/>
      <c r="Z21" s="108" t="str">
        <f t="shared" si="11"/>
        <v/>
      </c>
      <c r="AA21" s="113"/>
      <c r="AB21" s="108" t="str">
        <f t="shared" ref="AB21" si="102">IFERROR(AA21/AA$8,"")</f>
        <v/>
      </c>
      <c r="AC21" s="113"/>
      <c r="AD21" s="108" t="str">
        <f t="shared" si="13"/>
        <v/>
      </c>
      <c r="AE21" s="113"/>
      <c r="AF21" s="108" t="str">
        <f t="shared" si="14"/>
        <v/>
      </c>
      <c r="AG21" s="113"/>
      <c r="AH21" s="108" t="str">
        <f t="shared" si="15"/>
        <v/>
      </c>
      <c r="AI21" s="113"/>
      <c r="AJ21" s="108" t="str">
        <f t="shared" ref="AJ21" si="103">IFERROR(AI21/AI$8,"")</f>
        <v/>
      </c>
      <c r="AK21" s="113"/>
      <c r="AL21" s="108" t="str">
        <f t="shared" si="17"/>
        <v/>
      </c>
      <c r="AM21" s="113"/>
      <c r="AN21" s="108" t="str">
        <f t="shared" si="18"/>
        <v/>
      </c>
      <c r="AO21" s="113"/>
      <c r="AP21" s="108" t="str">
        <f t="shared" si="19"/>
        <v/>
      </c>
      <c r="AQ21" s="113"/>
      <c r="AR21" s="108" t="str">
        <f t="shared" si="19"/>
        <v/>
      </c>
    </row>
    <row r="22" spans="1:44" s="3" customFormat="1" ht="25.25" customHeight="1" x14ac:dyDescent="0.25">
      <c r="A22" s="9" t="s">
        <v>110</v>
      </c>
      <c r="B22" s="55" t="s">
        <v>39</v>
      </c>
      <c r="C22" s="111">
        <f>SUM(C14:C21)</f>
        <v>0</v>
      </c>
      <c r="D22" s="108" t="str">
        <f t="shared" si="0"/>
        <v/>
      </c>
      <c r="E22" s="111">
        <f>SUM(E14:E21)</f>
        <v>0</v>
      </c>
      <c r="F22" s="108" t="str">
        <f t="shared" ref="F22" si="104">IFERROR(E22/E$8,"")</f>
        <v/>
      </c>
      <c r="G22" s="111">
        <f>SUM(G14:G21)</f>
        <v>0</v>
      </c>
      <c r="H22" s="108" t="str">
        <f t="shared" ref="H22" si="105">IFERROR(G22/G$8,"")</f>
        <v/>
      </c>
      <c r="I22" s="111">
        <f>SUM(I14:I21)</f>
        <v>0</v>
      </c>
      <c r="J22" s="108" t="str">
        <f t="shared" ref="J22" si="106">IFERROR(I22/I$8,"")</f>
        <v/>
      </c>
      <c r="K22" s="111">
        <f>SUM(K14:K21)</f>
        <v>0</v>
      </c>
      <c r="L22" s="108" t="str">
        <f t="shared" ref="L22" si="107">IFERROR(K22/K$8,"")</f>
        <v/>
      </c>
      <c r="M22" s="111">
        <f>SUM(M14:M21)</f>
        <v>0</v>
      </c>
      <c r="N22" s="108" t="str">
        <f t="shared" si="5"/>
        <v/>
      </c>
      <c r="O22" s="111">
        <f>SUM(O14:O21)</f>
        <v>0</v>
      </c>
      <c r="P22" s="108" t="str">
        <f t="shared" si="6"/>
        <v/>
      </c>
      <c r="Q22" s="111">
        <f>SUM(Q14:Q21)</f>
        <v>0</v>
      </c>
      <c r="R22" s="108" t="str">
        <f t="shared" si="7"/>
        <v/>
      </c>
      <c r="S22" s="111">
        <f>SUM(S14:S21)</f>
        <v>0</v>
      </c>
      <c r="T22" s="108" t="str">
        <f t="shared" ref="T22" si="108">IFERROR(S22/S$8,"")</f>
        <v/>
      </c>
      <c r="U22" s="111">
        <f>SUM(U14:U21)</f>
        <v>0</v>
      </c>
      <c r="V22" s="108" t="str">
        <f t="shared" si="9"/>
        <v/>
      </c>
      <c r="W22" s="111">
        <f>SUM(W14:W21)</f>
        <v>0</v>
      </c>
      <c r="X22" s="108" t="str">
        <f t="shared" si="10"/>
        <v/>
      </c>
      <c r="Y22" s="111">
        <f>SUM(Y14:Y21)</f>
        <v>0</v>
      </c>
      <c r="Z22" s="108" t="str">
        <f t="shared" si="11"/>
        <v/>
      </c>
      <c r="AA22" s="111">
        <f>SUM(AA14:AA21)</f>
        <v>0</v>
      </c>
      <c r="AB22" s="108" t="str">
        <f t="shared" ref="AB22" si="109">IFERROR(AA22/AA$8,"")</f>
        <v/>
      </c>
      <c r="AC22" s="111">
        <f>SUM(AC14:AC21)</f>
        <v>0</v>
      </c>
      <c r="AD22" s="108" t="str">
        <f t="shared" si="13"/>
        <v/>
      </c>
      <c r="AE22" s="111">
        <f>SUM(AE14:AE21)</f>
        <v>0</v>
      </c>
      <c r="AF22" s="108" t="str">
        <f t="shared" si="14"/>
        <v/>
      </c>
      <c r="AG22" s="111">
        <f>SUM(AG14:AG21)</f>
        <v>0</v>
      </c>
      <c r="AH22" s="108" t="str">
        <f t="shared" si="15"/>
        <v/>
      </c>
      <c r="AI22" s="111">
        <f>SUM(AI14:AI21)</f>
        <v>0</v>
      </c>
      <c r="AJ22" s="108" t="str">
        <f t="shared" ref="AJ22" si="110">IFERROR(AI22/AI$8,"")</f>
        <v/>
      </c>
      <c r="AK22" s="111">
        <f>SUM(AK14:AK21)</f>
        <v>0</v>
      </c>
      <c r="AL22" s="108" t="str">
        <f t="shared" si="17"/>
        <v/>
      </c>
      <c r="AM22" s="111">
        <f>SUM(AM14:AM21)</f>
        <v>0</v>
      </c>
      <c r="AN22" s="108" t="str">
        <f t="shared" si="18"/>
        <v/>
      </c>
      <c r="AO22" s="111">
        <f>SUM(AO14:AO21)</f>
        <v>0</v>
      </c>
      <c r="AP22" s="108" t="str">
        <f t="shared" si="19"/>
        <v/>
      </c>
      <c r="AQ22" s="111">
        <f>SUM(AQ14:AQ21)</f>
        <v>0</v>
      </c>
      <c r="AR22" s="108" t="str">
        <f t="shared" si="19"/>
        <v/>
      </c>
    </row>
    <row r="23" spans="1:44" s="3" customFormat="1" ht="25.25" customHeight="1" x14ac:dyDescent="0.25">
      <c r="A23" s="9" t="s">
        <v>111</v>
      </c>
      <c r="B23" s="55" t="s">
        <v>40</v>
      </c>
      <c r="C23" s="111">
        <f>C12-C13-C22</f>
        <v>0</v>
      </c>
      <c r="D23" s="108" t="str">
        <f t="shared" si="0"/>
        <v/>
      </c>
      <c r="E23" s="111">
        <f>E12-E13-E22</f>
        <v>0</v>
      </c>
      <c r="F23" s="108" t="str">
        <f t="shared" ref="F23" si="111">IFERROR(E23/E$8,"")</f>
        <v/>
      </c>
      <c r="G23" s="111">
        <f>G12-G13-G22</f>
        <v>0</v>
      </c>
      <c r="H23" s="108" t="str">
        <f t="shared" ref="H23" si="112">IFERROR(G23/G$8,"")</f>
        <v/>
      </c>
      <c r="I23" s="111">
        <f>I12-I13-I22</f>
        <v>0</v>
      </c>
      <c r="J23" s="108" t="str">
        <f t="shared" ref="J23" si="113">IFERROR(I23/I$8,"")</f>
        <v/>
      </c>
      <c r="K23" s="111">
        <f>K12-K13-K22</f>
        <v>0</v>
      </c>
      <c r="L23" s="108" t="str">
        <f t="shared" ref="L23" si="114">IFERROR(K23/K$8,"")</f>
        <v/>
      </c>
      <c r="M23" s="111">
        <f>M12-M13-M22</f>
        <v>0</v>
      </c>
      <c r="N23" s="108" t="str">
        <f t="shared" si="5"/>
        <v/>
      </c>
      <c r="O23" s="111">
        <f>O12-O13-O22</f>
        <v>0</v>
      </c>
      <c r="P23" s="108" t="str">
        <f t="shared" si="6"/>
        <v/>
      </c>
      <c r="Q23" s="111">
        <f>Q12-Q13-Q22</f>
        <v>0</v>
      </c>
      <c r="R23" s="108" t="str">
        <f t="shared" si="7"/>
        <v/>
      </c>
      <c r="S23" s="111">
        <f>S12-S13-S22</f>
        <v>0</v>
      </c>
      <c r="T23" s="108" t="str">
        <f t="shared" ref="T23" si="115">IFERROR(S23/S$8,"")</f>
        <v/>
      </c>
      <c r="U23" s="111">
        <f>U12-U13-U22</f>
        <v>0</v>
      </c>
      <c r="V23" s="108" t="str">
        <f t="shared" si="9"/>
        <v/>
      </c>
      <c r="W23" s="111">
        <f>W12-W13-W22</f>
        <v>0</v>
      </c>
      <c r="X23" s="108" t="str">
        <f t="shared" si="10"/>
        <v/>
      </c>
      <c r="Y23" s="111">
        <f>Y12-Y13-Y22</f>
        <v>0</v>
      </c>
      <c r="Z23" s="108" t="str">
        <f t="shared" si="11"/>
        <v/>
      </c>
      <c r="AA23" s="111">
        <f>AA12-AA13-AA22</f>
        <v>0</v>
      </c>
      <c r="AB23" s="108" t="str">
        <f t="shared" ref="AB23" si="116">IFERROR(AA23/AA$8,"")</f>
        <v/>
      </c>
      <c r="AC23" s="111">
        <f>AC12-AC13-AC22</f>
        <v>0</v>
      </c>
      <c r="AD23" s="108" t="str">
        <f t="shared" si="13"/>
        <v/>
      </c>
      <c r="AE23" s="111">
        <f>AE12-AE13-AE22</f>
        <v>0</v>
      </c>
      <c r="AF23" s="108" t="str">
        <f t="shared" si="14"/>
        <v/>
      </c>
      <c r="AG23" s="111">
        <f>AG12-AG13-AG22</f>
        <v>0</v>
      </c>
      <c r="AH23" s="108" t="str">
        <f t="shared" si="15"/>
        <v/>
      </c>
      <c r="AI23" s="111">
        <f>AI12-AI13-AI22</f>
        <v>0</v>
      </c>
      <c r="AJ23" s="108" t="str">
        <f t="shared" ref="AJ23" si="117">IFERROR(AI23/AI$8,"")</f>
        <v/>
      </c>
      <c r="AK23" s="111">
        <f>AK12-AK13-AK22</f>
        <v>0</v>
      </c>
      <c r="AL23" s="108" t="str">
        <f t="shared" si="17"/>
        <v/>
      </c>
      <c r="AM23" s="111">
        <f>AM12-AM13-AM22</f>
        <v>0</v>
      </c>
      <c r="AN23" s="108" t="str">
        <f t="shared" si="18"/>
        <v/>
      </c>
      <c r="AO23" s="111">
        <f>AO12-AO13-AO22</f>
        <v>0</v>
      </c>
      <c r="AP23" s="108" t="str">
        <f t="shared" si="19"/>
        <v/>
      </c>
      <c r="AQ23" s="111">
        <f>AQ12-AQ13-AQ22</f>
        <v>0</v>
      </c>
      <c r="AR23" s="108" t="str">
        <f t="shared" si="19"/>
        <v/>
      </c>
    </row>
    <row r="24" spans="1:44" s="3" customFormat="1" ht="13.5" customHeight="1" x14ac:dyDescent="0.25">
      <c r="B24" s="8"/>
      <c r="C24" s="44"/>
      <c r="D24" s="44"/>
      <c r="E24" s="44"/>
      <c r="F24" s="44"/>
      <c r="G24" s="44"/>
      <c r="H24" s="44"/>
      <c r="I24" s="44"/>
      <c r="J24" s="44"/>
      <c r="K24" s="44"/>
      <c r="L24" s="44"/>
      <c r="M24" s="44"/>
      <c r="N24" s="44"/>
      <c r="O24" s="45"/>
      <c r="P24" s="45"/>
      <c r="Q24" s="44"/>
      <c r="R24" s="44"/>
      <c r="S24" s="46"/>
      <c r="T24" s="44"/>
      <c r="U24" s="47"/>
      <c r="V24" s="45"/>
      <c r="W24" s="47"/>
      <c r="X24" s="45"/>
      <c r="Y24" s="45"/>
      <c r="Z24" s="45"/>
      <c r="AA24" s="45"/>
      <c r="AB24" s="45"/>
      <c r="AC24" s="45"/>
      <c r="AD24" s="45"/>
      <c r="AE24" s="45"/>
      <c r="AF24" s="45"/>
      <c r="AG24" s="45"/>
      <c r="AH24" s="45"/>
      <c r="AI24" s="45"/>
      <c r="AJ24" s="45"/>
      <c r="AK24" s="45"/>
      <c r="AL24" s="45"/>
      <c r="AM24" s="48"/>
      <c r="AN24" s="45"/>
      <c r="AO24" s="45"/>
      <c r="AP24" s="45"/>
      <c r="AQ24" s="45"/>
      <c r="AR24" s="45"/>
    </row>
    <row r="25" spans="1:44" s="3" customFormat="1" ht="14.5" x14ac:dyDescent="0.3">
      <c r="A25" s="254" t="s">
        <v>95</v>
      </c>
      <c r="B25" s="254"/>
      <c r="D25" s="11"/>
      <c r="E25" s="11"/>
      <c r="F25" s="11"/>
      <c r="G25" s="11"/>
      <c r="H25" s="11"/>
      <c r="I25" s="11"/>
      <c r="J25" s="11"/>
      <c r="K25" s="11"/>
      <c r="L25" s="11"/>
      <c r="M25" s="11"/>
      <c r="N25" s="11"/>
      <c r="Q25" s="11"/>
      <c r="R25" s="11"/>
      <c r="S25" s="24"/>
      <c r="T25" s="11"/>
      <c r="U25" s="25"/>
      <c r="W25" s="25"/>
      <c r="AM25" s="23"/>
    </row>
    <row r="26" spans="1:44" s="3" customFormat="1" ht="15.5" customHeight="1" x14ac:dyDescent="0.35">
      <c r="A26" s="252" t="str">
        <f>Metadata!$B$7</f>
        <v>DataCall@tdi.texas.gov</v>
      </c>
      <c r="B26" s="253"/>
      <c r="C26" s="11"/>
      <c r="D26" s="11"/>
      <c r="E26" s="11"/>
      <c r="F26" s="11"/>
      <c r="G26" s="11"/>
      <c r="H26" s="11"/>
      <c r="I26" s="11"/>
      <c r="J26" s="11"/>
      <c r="K26" s="11"/>
      <c r="L26" s="11"/>
      <c r="M26" s="11"/>
      <c r="N26" s="11"/>
      <c r="Q26" s="11"/>
      <c r="R26" s="11"/>
      <c r="S26" s="24"/>
      <c r="T26" s="11"/>
      <c r="U26" s="25"/>
      <c r="W26" s="25"/>
      <c r="AM26" s="23"/>
    </row>
  </sheetData>
  <sheetProtection algorithmName="SHA-512" hashValue="Lz/GnyQqXRR3Ax4mwhYv8iu7RPCN7FvGl6hO8vY0LpZOpd00lPjSpv1hd6jnYHWRlxp2IdSs03Odx4pxndeo+g==" saltValue="3hlKy/NUicZXa2JnZwexOw==" spinCount="100000" sheet="1" selectLockedCells="1"/>
  <mergeCells count="66">
    <mergeCell ref="U7:V7"/>
    <mergeCell ref="W7:X7"/>
    <mergeCell ref="AO5:AP5"/>
    <mergeCell ref="AK7:AL7"/>
    <mergeCell ref="AM7:AN7"/>
    <mergeCell ref="AG7:AH7"/>
    <mergeCell ref="Y7:Z7"/>
    <mergeCell ref="AA7:AB7"/>
    <mergeCell ref="AC7:AD7"/>
    <mergeCell ref="AA5:AB5"/>
    <mergeCell ref="AI7:AJ7"/>
    <mergeCell ref="AO7:AP7"/>
    <mergeCell ref="AI5:AJ5"/>
    <mergeCell ref="E2:F4"/>
    <mergeCell ref="M2:N4"/>
    <mergeCell ref="AG2:AH4"/>
    <mergeCell ref="AI2:AJ4"/>
    <mergeCell ref="K7:L7"/>
    <mergeCell ref="Q7:R7"/>
    <mergeCell ref="S7:T7"/>
    <mergeCell ref="K5:L5"/>
    <mergeCell ref="K2:L4"/>
    <mergeCell ref="M5:N5"/>
    <mergeCell ref="O2:P4"/>
    <mergeCell ref="Q2:R4"/>
    <mergeCell ref="AE7:AF7"/>
    <mergeCell ref="S2:T4"/>
    <mergeCell ref="U2:V4"/>
    <mergeCell ref="W5:X5"/>
    <mergeCell ref="A26:B26"/>
    <mergeCell ref="A25:B25"/>
    <mergeCell ref="O5:P5"/>
    <mergeCell ref="E5:F5"/>
    <mergeCell ref="E7:F7"/>
    <mergeCell ref="AQ2:AR4"/>
    <mergeCell ref="Q5:R5"/>
    <mergeCell ref="AE2:AF4"/>
    <mergeCell ref="AK2:AL4"/>
    <mergeCell ref="AK5:AL5"/>
    <mergeCell ref="AM5:AN5"/>
    <mergeCell ref="W2:X4"/>
    <mergeCell ref="Y2:Z4"/>
    <mergeCell ref="AE5:AF5"/>
    <mergeCell ref="U5:V5"/>
    <mergeCell ref="AA2:AB4"/>
    <mergeCell ref="AC2:AD4"/>
    <mergeCell ref="AG5:AH5"/>
    <mergeCell ref="AM2:AN4"/>
    <mergeCell ref="AC5:AD5"/>
    <mergeCell ref="Y5:Z5"/>
    <mergeCell ref="AQ7:AR7"/>
    <mergeCell ref="C1:J1"/>
    <mergeCell ref="C7:D7"/>
    <mergeCell ref="I7:J7"/>
    <mergeCell ref="O7:P7"/>
    <mergeCell ref="C5:D5"/>
    <mergeCell ref="I5:J5"/>
    <mergeCell ref="S5:T5"/>
    <mergeCell ref="C2:D4"/>
    <mergeCell ref="M7:N7"/>
    <mergeCell ref="G2:H4"/>
    <mergeCell ref="G5:H5"/>
    <mergeCell ref="G7:H7"/>
    <mergeCell ref="AQ5:AR5"/>
    <mergeCell ref="AO2:AP4"/>
    <mergeCell ref="I2:J4"/>
  </mergeCells>
  <phoneticPr fontId="7" type="noConversion"/>
  <conditionalFormatting sqref="B7">
    <cfRule type="containsText" dxfId="9" priority="1" operator="containsText" text="Doesn't Match IEE">
      <formula>NOT(ISERROR(SEARCH("Doesn't Match IEE",B7)))</formula>
    </cfRule>
    <cfRule type="containsText" dxfId="8"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Q9:AQ10 AI9:AI10 AO9:AO10 AM9:AM10 AK9:AK10 AG9:AG10 Q9:Q10 S9:S10 U9:U10 W9:W10 Y9:Y10 AA9:AA10 AC9:AC10 AE9:AE10 O10 O9" xr:uid="{00000000-0002-0000-0300-000002000000}">
      <formula1>-100000000</formula1>
      <formula2>1000000000</formula2>
    </dataValidation>
    <dataValidation type="decimal" allowBlank="1" showInputMessage="1" showErrorMessage="1" error="Numeric entries only _x000a_(or leave blank)" sqref="AG12:AG21 AI12:AI21 AQ12:AQ21 AM12:AM21 AK12:AK21 AO12:AO21 O12:O21 Q12:Q21 S12:S21 U12:U21 W12:W21 Y12:Y21 AA12:AA21 AC12:AC21 AE12:AE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16 M18:M21 M17"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 G10 G12 G13 G14 G15 G16 G17 G18 G19 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display="Datacall@tdi.texas.gov" xr:uid="{00000000-0004-0000-0300-00000E000000}"/>
    <hyperlink ref="B8" location="DPW" tooltip="IEE Part III, Col. 1" display="Direct premiums written" xr:uid="{00000000-0004-0000-0300-00000F000000}"/>
  </hyperlinks>
  <pageMargins left="0.39" right="0.34" top="0.9" bottom="0.34" header="0.32" footer="0.19"/>
  <pageSetup scale="96" fitToWidth="0" orientation="landscape" useFirstPageNumber="1"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O400"/>
  <sheetViews>
    <sheetView topLeftCell="C1" zoomScale="115" zoomScaleNormal="115" zoomScaleSheetLayoutView="70" workbookViewId="0">
      <selection activeCell="C1" sqref="C1"/>
    </sheetView>
  </sheetViews>
  <sheetFormatPr defaultColWidth="9" defaultRowHeight="11.4" customHeight="1" x14ac:dyDescent="0.25"/>
  <cols>
    <col min="1" max="1" width="12.1796875" style="104" hidden="1" customWidth="1"/>
    <col min="2" max="2" width="5.36328125" style="104" hidden="1" customWidth="1"/>
    <col min="3" max="3" width="40.81640625" style="104" bestFit="1" customWidth="1"/>
    <col min="4" max="4" width="8.54296875" style="104" customWidth="1"/>
    <col min="5" max="5" width="10.453125" style="104" customWidth="1"/>
    <col min="6" max="6" width="16.453125" style="104" bestFit="1" customWidth="1"/>
    <col min="7" max="7" width="11.453125" style="104" bestFit="1" customWidth="1"/>
    <col min="8" max="8" width="12.453125" style="104" bestFit="1" customWidth="1"/>
    <col min="9" max="9" width="7.90625" style="104" hidden="1" customWidth="1"/>
    <col min="10" max="10" width="16.453125" style="104" bestFit="1" customWidth="1"/>
    <col min="11" max="11" width="10.54296875" style="104" bestFit="1" customWidth="1"/>
    <col min="12" max="12" width="12.453125" style="104" bestFit="1" customWidth="1"/>
    <col min="13" max="13" width="10.453125" style="104" hidden="1" customWidth="1"/>
    <col min="14" max="14" width="16.1796875" style="104" customWidth="1"/>
    <col min="15" max="15" width="10.453125" style="104" bestFit="1" customWidth="1"/>
    <col min="16" max="16" width="12.1796875" style="104" customWidth="1"/>
    <col min="17" max="18" width="10.453125" style="104" bestFit="1" customWidth="1"/>
    <col min="19" max="20" width="8.81640625" style="104" customWidth="1"/>
    <col min="21" max="21" width="9" style="104"/>
    <col min="22" max="39" width="9" style="104" customWidth="1"/>
    <col min="40" max="16384" width="9" style="104"/>
  </cols>
  <sheetData>
    <row r="1" spans="1:16" ht="11.5" customHeight="1" thickBot="1" x14ac:dyDescent="0.3">
      <c r="A1" s="107">
        <f t="array" ref="A1:A80">'Group Info'!D6:D85</f>
        <v>0</v>
      </c>
      <c r="B1" s="106" t="s">
        <v>56</v>
      </c>
      <c r="C1" s="166"/>
      <c r="D1" s="166"/>
      <c r="F1" s="276" t="s">
        <v>221</v>
      </c>
      <c r="G1" s="277"/>
      <c r="H1" s="277"/>
      <c r="I1" s="114"/>
      <c r="J1" s="276" t="s">
        <v>220</v>
      </c>
      <c r="K1" s="277"/>
      <c r="L1" s="278"/>
      <c r="M1" s="114"/>
      <c r="N1" s="279" t="s">
        <v>223</v>
      </c>
      <c r="O1" s="277"/>
      <c r="P1" s="278"/>
    </row>
    <row r="2" spans="1:16" ht="11.5" customHeight="1" x14ac:dyDescent="0.25">
      <c r="A2" s="104">
        <v>0</v>
      </c>
      <c r="E2" s="104" t="s">
        <v>213</v>
      </c>
      <c r="F2" s="124" t="s">
        <v>212</v>
      </c>
      <c r="G2" s="125" t="s">
        <v>211</v>
      </c>
      <c r="H2" s="125" t="s">
        <v>210</v>
      </c>
      <c r="I2" s="126"/>
      <c r="J2" s="124" t="s">
        <v>212</v>
      </c>
      <c r="K2" s="125" t="s">
        <v>211</v>
      </c>
      <c r="L2" s="127" t="s">
        <v>210</v>
      </c>
      <c r="M2" s="120"/>
      <c r="N2" s="119" t="s">
        <v>212</v>
      </c>
      <c r="O2" s="119" t="s">
        <v>211</v>
      </c>
      <c r="P2" s="121" t="s">
        <v>210</v>
      </c>
    </row>
    <row r="3" spans="1:16" ht="11.5" customHeight="1" x14ac:dyDescent="0.25">
      <c r="A3" s="104">
        <v>0</v>
      </c>
      <c r="C3" s="118" t="s">
        <v>127</v>
      </c>
      <c r="D3" s="104">
        <v>1</v>
      </c>
      <c r="E3" s="104" t="str">
        <f>$A$1&amp;"-"&amp;D3</f>
        <v>0-1</v>
      </c>
      <c r="F3" s="128">
        <f>SUM($X85:$X164)</f>
        <v>0</v>
      </c>
      <c r="G3" s="128">
        <f>SUM($X166:$X245)</f>
        <v>0</v>
      </c>
      <c r="H3" s="128">
        <f>SUM($X247:$X326)</f>
        <v>0</v>
      </c>
      <c r="I3" s="128"/>
      <c r="J3" s="129">
        <f>IF('Enter Data'!G8=0, 'Enter Data'!C8+'Enter Data'!E8,'Enter Data'!G8)</f>
        <v>0</v>
      </c>
      <c r="K3" s="128">
        <f>IF('Enter Data'!G9 = 0, 'Enter Data'!C9+'Enter Data'!E9, 'Enter Data'!G9)</f>
        <v>0</v>
      </c>
      <c r="L3" s="130">
        <f>IF('Enter Data'!G12=0, 'Enter Data'!C12+'Enter Data'!E12,'Enter Data'!G12)</f>
        <v>0</v>
      </c>
      <c r="M3" s="116"/>
      <c r="N3" s="116" t="b">
        <f>IF(F3=0, F3=J3, IF(ABS(J3-F3)/F3 &lt; 0.05, TRUE, FALSE))</f>
        <v>1</v>
      </c>
      <c r="O3" s="116" t="b">
        <f t="shared" ref="N3:P9" si="0">IF(G3=0, G3=K3, IF(ABS(K3-G3)/G3 &lt; 0.05, TRUE, FALSE))</f>
        <v>1</v>
      </c>
      <c r="P3" s="117" t="b">
        <f t="shared" si="0"/>
        <v>1</v>
      </c>
    </row>
    <row r="4" spans="1:16" ht="11.5" customHeight="1" x14ac:dyDescent="0.25">
      <c r="A4" s="104">
        <v>0</v>
      </c>
      <c r="C4" s="117" t="s">
        <v>128</v>
      </c>
      <c r="D4" s="104">
        <v>2.1</v>
      </c>
      <c r="E4" s="104" t="str">
        <f t="shared" ref="E4:E11" si="1">$A$1&amp;"-"&amp;D4</f>
        <v>0-2.1</v>
      </c>
      <c r="F4" s="128">
        <f>SUM($Y85:$Y164)</f>
        <v>0</v>
      </c>
      <c r="G4" s="128">
        <f>SUM($Y166:$Y245)</f>
        <v>0</v>
      </c>
      <c r="H4" s="128">
        <f>SUM($Y247:$Y326)</f>
        <v>0</v>
      </c>
      <c r="I4" s="128"/>
      <c r="J4" s="129">
        <f>IF('Enter Data'!M8=0,'Enter Data'!I8+'Enter Data'!K8,'Enter Data'!M8)</f>
        <v>0</v>
      </c>
      <c r="K4" s="128">
        <f>IF('Enter Data'!M9=0, 'Enter Data'!I9+'Enter Data'!K9,'Enter Data'!M9)</f>
        <v>0</v>
      </c>
      <c r="L4" s="130">
        <f>IF('Enter Data'!M12=0,'Enter Data'!I12+'Enter Data'!K12,'Enter Data'!M12)</f>
        <v>0</v>
      </c>
      <c r="M4" s="116"/>
      <c r="N4" s="116" t="b">
        <f t="shared" si="0"/>
        <v>1</v>
      </c>
      <c r="O4" s="116" t="b">
        <f t="shared" si="0"/>
        <v>1</v>
      </c>
      <c r="P4" s="117" t="b">
        <f t="shared" si="0"/>
        <v>1</v>
      </c>
    </row>
    <row r="5" spans="1:16" ht="11.5" customHeight="1" x14ac:dyDescent="0.25">
      <c r="A5" s="104">
        <v>0</v>
      </c>
      <c r="C5" s="117" t="s">
        <v>0</v>
      </c>
      <c r="D5" s="104">
        <v>4</v>
      </c>
      <c r="E5" s="104" t="str">
        <f t="shared" si="1"/>
        <v>0-4</v>
      </c>
      <c r="F5" s="128">
        <f>SUM($Z85:$Z164)</f>
        <v>0</v>
      </c>
      <c r="G5" s="128">
        <f>SUM($Z166:$Z245)</f>
        <v>0</v>
      </c>
      <c r="H5" s="128">
        <f>SUM($Z247:$Z326)</f>
        <v>0</v>
      </c>
      <c r="I5" s="128"/>
      <c r="J5" s="129">
        <f>'Enter Data'!S8</f>
        <v>0</v>
      </c>
      <c r="K5" s="128">
        <f>'Enter Data'!S9</f>
        <v>0</v>
      </c>
      <c r="L5" s="130">
        <f>'Enter Data'!S12</f>
        <v>0</v>
      </c>
      <c r="M5" s="116"/>
      <c r="N5" s="116" t="b">
        <f t="shared" si="0"/>
        <v>1</v>
      </c>
      <c r="O5" s="116" t="b">
        <f t="shared" si="0"/>
        <v>1</v>
      </c>
      <c r="P5" s="117" t="b">
        <f t="shared" si="0"/>
        <v>1</v>
      </c>
    </row>
    <row r="6" spans="1:16" ht="11.5" customHeight="1" x14ac:dyDescent="0.25">
      <c r="A6" s="104">
        <v>0</v>
      </c>
      <c r="C6" s="117" t="s">
        <v>166</v>
      </c>
      <c r="D6" s="104">
        <v>5.0999999999999996</v>
      </c>
      <c r="E6" s="104" t="str">
        <f t="shared" si="1"/>
        <v>0-5.1</v>
      </c>
      <c r="F6" s="128">
        <f>SUM($AA85:$AA164)</f>
        <v>0</v>
      </c>
      <c r="G6" s="128">
        <f>SUM($AA166:$AA245)</f>
        <v>0</v>
      </c>
      <c r="H6" s="128">
        <f>SUM($AA247:$AA326)</f>
        <v>0</v>
      </c>
      <c r="I6" s="128"/>
      <c r="J6" s="129">
        <f>'Enter Data'!U8</f>
        <v>0</v>
      </c>
      <c r="K6" s="128">
        <f>'Enter Data'!U9</f>
        <v>0</v>
      </c>
      <c r="L6" s="130">
        <f>'Enter Data'!U12</f>
        <v>0</v>
      </c>
      <c r="M6" s="116"/>
      <c r="N6" s="116" t="b">
        <f t="shared" si="0"/>
        <v>1</v>
      </c>
      <c r="O6" s="116" t="b">
        <f t="shared" si="0"/>
        <v>1</v>
      </c>
      <c r="P6" s="117" t="b">
        <f t="shared" si="0"/>
        <v>1</v>
      </c>
    </row>
    <row r="7" spans="1:16" ht="11.5" customHeight="1" x14ac:dyDescent="0.25">
      <c r="A7" s="104">
        <v>0</v>
      </c>
      <c r="C7" s="117" t="s">
        <v>167</v>
      </c>
      <c r="D7" s="104">
        <v>5.2</v>
      </c>
      <c r="E7" s="104" t="str">
        <f t="shared" si="1"/>
        <v>0-5.2</v>
      </c>
      <c r="F7" s="128">
        <f>SUM($AB85:$AB164)</f>
        <v>0</v>
      </c>
      <c r="G7" s="128">
        <f>SUM($AB166:$AB245)</f>
        <v>0</v>
      </c>
      <c r="H7" s="128">
        <f>SUM($AB247:$AB326)</f>
        <v>0</v>
      </c>
      <c r="I7" s="128"/>
      <c r="J7" s="129">
        <f>'Enter Data'!W8</f>
        <v>0</v>
      </c>
      <c r="K7" s="128">
        <f>'Enter Data'!W9</f>
        <v>0</v>
      </c>
      <c r="L7" s="130">
        <f>'Enter Data'!W12</f>
        <v>0</v>
      </c>
      <c r="M7" s="116"/>
      <c r="N7" s="116" t="b">
        <f t="shared" si="0"/>
        <v>1</v>
      </c>
      <c r="O7" s="116" t="b">
        <f t="shared" si="0"/>
        <v>1</v>
      </c>
      <c r="P7" s="117" t="b">
        <f t="shared" si="0"/>
        <v>1</v>
      </c>
    </row>
    <row r="8" spans="1:16" ht="11.5" customHeight="1" x14ac:dyDescent="0.25">
      <c r="A8" s="104">
        <v>0</v>
      </c>
      <c r="C8" s="117" t="s">
        <v>21</v>
      </c>
      <c r="D8" s="104">
        <v>9</v>
      </c>
      <c r="E8" s="104" t="str">
        <f t="shared" si="1"/>
        <v>0-9</v>
      </c>
      <c r="F8" s="128">
        <f>SUM($AC85:$AC164)</f>
        <v>0</v>
      </c>
      <c r="G8" s="128">
        <f>SUM($AC166:$AC245)</f>
        <v>0</v>
      </c>
      <c r="H8" s="128">
        <f>SUM($AC247:$AC326)</f>
        <v>0</v>
      </c>
      <c r="I8" s="128"/>
      <c r="J8" s="129">
        <f>'Enter Data'!Y8</f>
        <v>0</v>
      </c>
      <c r="K8" s="128">
        <f>'Enter Data'!Y9</f>
        <v>0</v>
      </c>
      <c r="L8" s="130">
        <f>'Enter Data'!Y12</f>
        <v>0</v>
      </c>
      <c r="M8" s="116"/>
      <c r="N8" s="116" t="b">
        <f t="shared" si="0"/>
        <v>1</v>
      </c>
      <c r="O8" s="116" t="b">
        <f t="shared" si="0"/>
        <v>1</v>
      </c>
      <c r="P8" s="117" t="b">
        <f t="shared" si="0"/>
        <v>1</v>
      </c>
    </row>
    <row r="9" spans="1:16" ht="11.5" customHeight="1" x14ac:dyDescent="0.25">
      <c r="A9" s="104">
        <v>0</v>
      </c>
      <c r="C9" s="117" t="s">
        <v>22</v>
      </c>
      <c r="D9" s="104">
        <v>11</v>
      </c>
      <c r="E9" s="104" t="str">
        <f t="shared" si="1"/>
        <v>0-11</v>
      </c>
      <c r="F9" s="128">
        <f>SUM($AD85:$AD164)</f>
        <v>0</v>
      </c>
      <c r="G9" s="128">
        <f>SUM($AD166:$AD245)</f>
        <v>0</v>
      </c>
      <c r="H9" s="128">
        <f>SUM($AD247:$AD326)</f>
        <v>0</v>
      </c>
      <c r="I9" s="128"/>
      <c r="J9" s="129">
        <f>'Enter Data'!AA8</f>
        <v>0</v>
      </c>
      <c r="K9" s="128">
        <f>'Enter Data'!AA9</f>
        <v>0</v>
      </c>
      <c r="L9" s="130">
        <f>'Enter Data'!AA12</f>
        <v>0</v>
      </c>
      <c r="M9" s="116"/>
      <c r="N9" s="116" t="b">
        <f>IF(F9=0, F9=J9, IF(ABS(J9-F9)/F9 &lt; 0.05, TRUE, FALSE))</f>
        <v>1</v>
      </c>
      <c r="O9" s="116" t="b">
        <f t="shared" si="0"/>
        <v>1</v>
      </c>
      <c r="P9" s="117" t="b">
        <f t="shared" si="0"/>
        <v>1</v>
      </c>
    </row>
    <row r="10" spans="1:16" ht="11.5" customHeight="1" x14ac:dyDescent="0.25">
      <c r="A10" s="104">
        <v>0</v>
      </c>
      <c r="C10" s="275" t="s">
        <v>225</v>
      </c>
      <c r="D10" s="104">
        <v>17.100000000000001</v>
      </c>
      <c r="E10" s="104" t="str">
        <f t="shared" si="1"/>
        <v>0-17.1</v>
      </c>
      <c r="F10" s="128">
        <f>SUM($AE85:$AE164)</f>
        <v>0</v>
      </c>
      <c r="G10" s="128">
        <f>SUM($AE166:$AE245)</f>
        <v>0</v>
      </c>
      <c r="H10" s="128">
        <f>SUM($AE247:$AE326)</f>
        <v>0</v>
      </c>
      <c r="I10" s="128"/>
      <c r="J10" s="280">
        <f>'Enter Data'!AC8</f>
        <v>0</v>
      </c>
      <c r="K10" s="281">
        <f>'Enter Data'!AC9</f>
        <v>0</v>
      </c>
      <c r="L10" s="282">
        <f>'Enter Data'!AC12</f>
        <v>0</v>
      </c>
      <c r="M10" s="116"/>
      <c r="N10" s="259" t="b">
        <f>IF(SUM(F10:F11)=0, SUM(F10:F11)=SUM(J10:J11), IF(ABS(J10-SUM(F10:F11))/SUM(F10:F11) &lt; 0.05, TRUE, FALSE))</f>
        <v>1</v>
      </c>
      <c r="O10" s="259" t="b">
        <f t="shared" ref="O10:P10" si="2">IF(SUM(G10:G11)=0, SUM(G10:G11)=SUM(K10:K11), IF(ABS(K10-SUM(G10:G11))/SUM(G10:G11) &lt; 0.05, TRUE, FALSE))</f>
        <v>1</v>
      </c>
      <c r="P10" s="260" t="b">
        <f t="shared" si="2"/>
        <v>1</v>
      </c>
    </row>
    <row r="11" spans="1:16" ht="11.5" customHeight="1" x14ac:dyDescent="0.25">
      <c r="A11" s="104">
        <v>0</v>
      </c>
      <c r="C11" s="260"/>
      <c r="D11" s="104">
        <v>17.2</v>
      </c>
      <c r="E11" s="104" t="str">
        <f t="shared" si="1"/>
        <v>0-17.2</v>
      </c>
      <c r="F11" s="128">
        <f>SUM($AF85:$AF164)</f>
        <v>0</v>
      </c>
      <c r="G11" s="128">
        <f>SUM($AF166:$AF245)</f>
        <v>0</v>
      </c>
      <c r="H11" s="128">
        <f>SUM($AF247:$AF326)</f>
        <v>0</v>
      </c>
      <c r="I11" s="128"/>
      <c r="J11" s="280"/>
      <c r="K11" s="281"/>
      <c r="L11" s="282"/>
      <c r="M11" s="116"/>
      <c r="N11" s="259"/>
      <c r="O11" s="259"/>
      <c r="P11" s="260"/>
    </row>
    <row r="12" spans="1:16" ht="11.5" customHeight="1" x14ac:dyDescent="0.25">
      <c r="A12" s="104">
        <v>0</v>
      </c>
      <c r="C12" s="117" t="s">
        <v>24</v>
      </c>
      <c r="D12" s="104">
        <v>18</v>
      </c>
      <c r="E12" s="104" t="str">
        <f t="shared" ref="E12:E18" si="3">$A$1&amp;"-"&amp;D12</f>
        <v>0-18</v>
      </c>
      <c r="F12" s="128">
        <f>SUM($AH85:$AH164)</f>
        <v>0</v>
      </c>
      <c r="G12" s="128">
        <f>SUM($AH166:$AH245)</f>
        <v>0</v>
      </c>
      <c r="H12" s="128">
        <f>SUM($AH247:$AH326)</f>
        <v>0</v>
      </c>
      <c r="I12" s="128"/>
      <c r="J12" s="129">
        <f>'Enter Data'!AE8</f>
        <v>0</v>
      </c>
      <c r="K12" s="128">
        <f>'Enter Data'!AE9</f>
        <v>0</v>
      </c>
      <c r="L12" s="130">
        <f>'Enter Data'!AE12</f>
        <v>0</v>
      </c>
      <c r="M12" s="116"/>
      <c r="N12" s="116" t="b">
        <f t="shared" ref="N12:P18" si="4">IF(F12=0, F12=J12, IF(ABS(J12-F12)/F12 &lt; 0.05, TRUE, FALSE))</f>
        <v>1</v>
      </c>
      <c r="O12" s="116" t="b">
        <f t="shared" si="4"/>
        <v>1</v>
      </c>
      <c r="P12" s="117" t="b">
        <f t="shared" si="4"/>
        <v>1</v>
      </c>
    </row>
    <row r="13" spans="1:16" ht="11.5" customHeight="1" x14ac:dyDescent="0.25">
      <c r="A13" s="104">
        <v>0</v>
      </c>
      <c r="C13" s="117" t="s">
        <v>29</v>
      </c>
      <c r="D13" s="104">
        <v>19.100000000000001</v>
      </c>
      <c r="E13" s="104" t="str">
        <f t="shared" si="3"/>
        <v>0-19.1</v>
      </c>
      <c r="F13" s="128">
        <f>SUM($AI85:$AI164)</f>
        <v>0</v>
      </c>
      <c r="G13" s="128">
        <f>SUM($AI166:$AI245)</f>
        <v>0</v>
      </c>
      <c r="H13" s="128">
        <f>SUM($AI247:$AI326)</f>
        <v>0</v>
      </c>
      <c r="I13" s="128"/>
      <c r="J13" s="129">
        <f>'Enter Data'!AG8</f>
        <v>0</v>
      </c>
      <c r="K13" s="158">
        <f>'Enter Data'!AG9</f>
        <v>0</v>
      </c>
      <c r="L13" s="130">
        <f>'Enter Data'!AG12</f>
        <v>0</v>
      </c>
      <c r="M13" s="116"/>
      <c r="N13" s="116" t="b">
        <f t="shared" si="4"/>
        <v>1</v>
      </c>
      <c r="O13" s="116" t="b">
        <f t="shared" si="4"/>
        <v>1</v>
      </c>
      <c r="P13" s="117" t="b">
        <f t="shared" si="4"/>
        <v>1</v>
      </c>
    </row>
    <row r="14" spans="1:16" ht="11.5" customHeight="1" x14ac:dyDescent="0.25">
      <c r="A14" s="104">
        <v>0</v>
      </c>
      <c r="C14" s="117" t="s">
        <v>31</v>
      </c>
      <c r="D14" s="104">
        <v>19.3</v>
      </c>
      <c r="E14" s="104" t="str">
        <f t="shared" si="3"/>
        <v>0-19.3</v>
      </c>
      <c r="F14" s="128">
        <f>SUM($AJ85:$AJ164)</f>
        <v>0</v>
      </c>
      <c r="G14" s="128">
        <f>SUM($AJ166:$AJ245)</f>
        <v>0</v>
      </c>
      <c r="H14" s="128">
        <f>SUM($AJ247:$AJ326)</f>
        <v>0</v>
      </c>
      <c r="I14" s="128"/>
      <c r="J14" s="129">
        <f>'Enter Data'!AI8</f>
        <v>0</v>
      </c>
      <c r="K14" s="128">
        <f>'Enter Data'!AI9</f>
        <v>0</v>
      </c>
      <c r="L14" s="130">
        <f>'Enter Data'!AI12</f>
        <v>0</v>
      </c>
      <c r="M14" s="116"/>
      <c r="N14" s="116" t="b">
        <f t="shared" si="4"/>
        <v>1</v>
      </c>
      <c r="O14" s="116" t="b">
        <f t="shared" si="4"/>
        <v>1</v>
      </c>
      <c r="P14" s="117" t="b">
        <f t="shared" si="4"/>
        <v>1</v>
      </c>
    </row>
    <row r="15" spans="1:16" ht="11.5" customHeight="1" x14ac:dyDescent="0.25">
      <c r="A15" s="104">
        <v>0</v>
      </c>
      <c r="C15" s="117" t="s">
        <v>91</v>
      </c>
      <c r="D15" s="104">
        <v>21.1</v>
      </c>
      <c r="E15" s="104" t="str">
        <f t="shared" si="3"/>
        <v>0-21.1</v>
      </c>
      <c r="F15" s="128">
        <f>SUM($AK85:$AK164)</f>
        <v>0</v>
      </c>
      <c r="G15" s="128">
        <f>SUM($AK166:$AK245)</f>
        <v>0</v>
      </c>
      <c r="H15" s="128">
        <f>SUM($AK247:$AK326)</f>
        <v>0</v>
      </c>
      <c r="I15" s="128"/>
      <c r="J15" s="129">
        <f>'Enter Data'!AK8</f>
        <v>0</v>
      </c>
      <c r="K15" s="128">
        <f>'Enter Data'!AK9</f>
        <v>0</v>
      </c>
      <c r="L15" s="130">
        <f>'Enter Data'!AK12</f>
        <v>0</v>
      </c>
      <c r="M15" s="116"/>
      <c r="N15" s="116" t="b">
        <f t="shared" si="4"/>
        <v>1</v>
      </c>
      <c r="O15" s="116" t="b">
        <f t="shared" si="4"/>
        <v>1</v>
      </c>
      <c r="P15" s="117" t="b">
        <f t="shared" si="4"/>
        <v>1</v>
      </c>
    </row>
    <row r="16" spans="1:16" ht="11.5" customHeight="1" x14ac:dyDescent="0.25">
      <c r="A16" s="104">
        <v>0</v>
      </c>
      <c r="C16" s="117" t="s">
        <v>25</v>
      </c>
      <c r="D16" s="104">
        <v>21.2</v>
      </c>
      <c r="E16" s="104" t="str">
        <f t="shared" si="3"/>
        <v>0-21.2</v>
      </c>
      <c r="F16" s="128">
        <f>SUM($AL85:$AL164)</f>
        <v>0</v>
      </c>
      <c r="G16" s="128">
        <f>SUM($AL166:$AL245)</f>
        <v>0</v>
      </c>
      <c r="H16" s="128">
        <f>SUM($AL247:$AL326)</f>
        <v>0</v>
      </c>
      <c r="I16" s="128"/>
      <c r="J16" s="129">
        <f>'Enter Data'!AM8</f>
        <v>0</v>
      </c>
      <c r="K16" s="128">
        <f>'Enter Data'!AM9</f>
        <v>0</v>
      </c>
      <c r="L16" s="130">
        <f>'Enter Data'!AM12</f>
        <v>0</v>
      </c>
      <c r="M16" s="116"/>
      <c r="N16" s="116" t="b">
        <f t="shared" si="4"/>
        <v>1</v>
      </c>
      <c r="O16" s="116" t="b">
        <f t="shared" si="4"/>
        <v>1</v>
      </c>
      <c r="P16" s="117" t="b">
        <f t="shared" si="4"/>
        <v>1</v>
      </c>
    </row>
    <row r="17" spans="1:16" ht="11.5" customHeight="1" x14ac:dyDescent="0.25">
      <c r="A17" s="104">
        <v>0</v>
      </c>
      <c r="C17" s="117" t="s">
        <v>26</v>
      </c>
      <c r="D17" s="104">
        <v>23</v>
      </c>
      <c r="E17" s="104" t="str">
        <f t="shared" si="3"/>
        <v>0-23</v>
      </c>
      <c r="F17" s="128">
        <f>SUM($AM85:$AM164)</f>
        <v>0</v>
      </c>
      <c r="G17" s="128">
        <f>SUM($AM166:$AM245)</f>
        <v>0</v>
      </c>
      <c r="H17" s="128">
        <f>SUM($AM247:$AM326)</f>
        <v>0</v>
      </c>
      <c r="I17" s="128"/>
      <c r="J17" s="129">
        <f>'Enter Data'!AO8</f>
        <v>0</v>
      </c>
      <c r="K17" s="128">
        <f>'Enter Data'!AO9</f>
        <v>0</v>
      </c>
      <c r="L17" s="130">
        <f>'Enter Data'!AO12</f>
        <v>0</v>
      </c>
      <c r="M17" s="116"/>
      <c r="N17" s="116" t="b">
        <f t="shared" si="4"/>
        <v>1</v>
      </c>
      <c r="O17" s="116" t="b">
        <f t="shared" si="4"/>
        <v>1</v>
      </c>
      <c r="P17" s="117" t="b">
        <f t="shared" si="4"/>
        <v>1</v>
      </c>
    </row>
    <row r="18" spans="1:16" ht="11.5" customHeight="1" x14ac:dyDescent="0.25">
      <c r="A18" s="104">
        <v>0</v>
      </c>
      <c r="C18" s="115" t="s">
        <v>27</v>
      </c>
      <c r="D18" s="104">
        <v>24</v>
      </c>
      <c r="E18" s="104" t="str">
        <f t="shared" si="3"/>
        <v>0-24</v>
      </c>
      <c r="F18" s="131">
        <f>SUM($AN85:$AN164)</f>
        <v>0</v>
      </c>
      <c r="G18" s="131">
        <f>SUM($AN166:$AN245)</f>
        <v>0</v>
      </c>
      <c r="H18" s="131">
        <f>SUM($AN247:$AN2326)</f>
        <v>0</v>
      </c>
      <c r="I18" s="131"/>
      <c r="J18" s="132">
        <f>'Enter Data'!AQ8</f>
        <v>0</v>
      </c>
      <c r="K18" s="131">
        <f>'Enter Data'!AQ9</f>
        <v>0</v>
      </c>
      <c r="L18" s="133">
        <f>'Enter Data'!AQ12</f>
        <v>0</v>
      </c>
      <c r="M18" s="114"/>
      <c r="N18" s="114" t="b">
        <f t="shared" si="4"/>
        <v>1</v>
      </c>
      <c r="O18" s="114" t="b">
        <f t="shared" si="4"/>
        <v>1</v>
      </c>
      <c r="P18" s="115" t="b">
        <f t="shared" si="4"/>
        <v>1</v>
      </c>
    </row>
    <row r="19" spans="1:16" ht="11.5" customHeight="1" x14ac:dyDescent="0.25">
      <c r="A19" s="104">
        <v>0</v>
      </c>
    </row>
    <row r="20" spans="1:16" ht="11.5" customHeight="1" x14ac:dyDescent="0.25">
      <c r="A20" s="104">
        <v>0</v>
      </c>
      <c r="D20" s="264" t="s">
        <v>235</v>
      </c>
      <c r="E20" s="265"/>
      <c r="F20" s="265"/>
      <c r="G20" s="265"/>
      <c r="H20" s="265"/>
      <c r="I20" s="265"/>
      <c r="J20" s="265"/>
      <c r="K20" s="265"/>
      <c r="L20" s="266"/>
      <c r="M20" s="161"/>
      <c r="N20" s="255" t="b">
        <f>IF(AND(Start!$C$17+'Enter Data'!$C$18&lt;&gt;0,Start!$C$19&lt;&gt;0),FALSE,TRUE)</f>
        <v>1</v>
      </c>
      <c r="O20" s="256"/>
      <c r="P20" s="257"/>
    </row>
    <row r="21" spans="1:16" ht="11.5" customHeight="1" x14ac:dyDescent="0.25">
      <c r="A21" s="104">
        <v>0</v>
      </c>
      <c r="D21" s="267"/>
      <c r="E21" s="268"/>
      <c r="F21" s="268"/>
      <c r="G21" s="268"/>
      <c r="H21" s="268"/>
      <c r="I21" s="268"/>
      <c r="J21" s="268"/>
      <c r="K21" s="268"/>
      <c r="L21" s="269"/>
      <c r="M21" s="161"/>
      <c r="N21" s="258"/>
      <c r="O21" s="259"/>
      <c r="P21" s="260"/>
    </row>
    <row r="22" spans="1:16" ht="11.5" customHeight="1" x14ac:dyDescent="0.25">
      <c r="A22" s="104">
        <v>0</v>
      </c>
      <c r="D22" s="267"/>
      <c r="E22" s="268"/>
      <c r="F22" s="268"/>
      <c r="G22" s="268"/>
      <c r="H22" s="268"/>
      <c r="I22" s="268"/>
      <c r="J22" s="268"/>
      <c r="K22" s="268"/>
      <c r="L22" s="269"/>
      <c r="M22" s="161"/>
      <c r="N22" s="258"/>
      <c r="O22" s="259"/>
      <c r="P22" s="260"/>
    </row>
    <row r="23" spans="1:16" ht="11.5" customHeight="1" x14ac:dyDescent="0.25">
      <c r="A23" s="104">
        <v>0</v>
      </c>
      <c r="D23" s="267"/>
      <c r="E23" s="268"/>
      <c r="F23" s="268"/>
      <c r="G23" s="268"/>
      <c r="H23" s="268"/>
      <c r="I23" s="268"/>
      <c r="J23" s="268"/>
      <c r="K23" s="268"/>
      <c r="L23" s="269"/>
      <c r="M23" s="161"/>
      <c r="N23" s="258"/>
      <c r="O23" s="259"/>
      <c r="P23" s="260"/>
    </row>
    <row r="24" spans="1:16" ht="11.5" customHeight="1" x14ac:dyDescent="0.25">
      <c r="A24" s="104">
        <v>0</v>
      </c>
      <c r="D24" s="270"/>
      <c r="E24" s="271"/>
      <c r="F24" s="271"/>
      <c r="G24" s="271"/>
      <c r="H24" s="271"/>
      <c r="I24" s="271"/>
      <c r="J24" s="271"/>
      <c r="K24" s="271"/>
      <c r="L24" s="272"/>
      <c r="M24" s="161"/>
      <c r="N24" s="261"/>
      <c r="O24" s="262"/>
      <c r="P24" s="263"/>
    </row>
    <row r="25" spans="1:16" ht="11.5" customHeight="1" x14ac:dyDescent="0.25">
      <c r="A25" s="104">
        <v>0</v>
      </c>
      <c r="D25" s="273" t="s">
        <v>239</v>
      </c>
      <c r="E25" s="265"/>
      <c r="F25" s="265"/>
      <c r="G25" s="265"/>
      <c r="H25" s="265"/>
      <c r="I25" s="265"/>
      <c r="J25" s="265"/>
      <c r="K25" s="265"/>
      <c r="L25" s="266"/>
      <c r="N25" s="255" t="b">
        <f>IF(AND(SUM('Enter Data'!$C$12:$C$21)+SUM('Enter Data'!$C$9:$C$10)+SUM('Enter Data'!$E$12:$E$21)+SUM('Enter Data'!$E$9:$E$10)&lt;&gt;0, SUM('Enter Data'!$G$9:$G$10)+SUM('Enter Data'!$G$12:$G$21)&lt;&gt;0),FALSE,TRUE)</f>
        <v>1</v>
      </c>
      <c r="O25" s="256"/>
      <c r="P25" s="257"/>
    </row>
    <row r="26" spans="1:16" ht="11.5" customHeight="1" x14ac:dyDescent="0.25">
      <c r="A26" s="104">
        <v>0</v>
      </c>
      <c r="D26" s="267"/>
      <c r="E26" s="268"/>
      <c r="F26" s="268"/>
      <c r="G26" s="268"/>
      <c r="H26" s="268"/>
      <c r="I26" s="268"/>
      <c r="J26" s="268"/>
      <c r="K26" s="268"/>
      <c r="L26" s="269"/>
      <c r="N26" s="258"/>
      <c r="O26" s="259"/>
      <c r="P26" s="260"/>
    </row>
    <row r="27" spans="1:16" ht="11.5" customHeight="1" x14ac:dyDescent="0.25">
      <c r="A27" s="104">
        <v>0</v>
      </c>
      <c r="D27" s="267"/>
      <c r="E27" s="268"/>
      <c r="F27" s="268"/>
      <c r="G27" s="268"/>
      <c r="H27" s="268"/>
      <c r="I27" s="268"/>
      <c r="J27" s="268"/>
      <c r="K27" s="268"/>
      <c r="L27" s="269"/>
      <c r="N27" s="258"/>
      <c r="O27" s="259"/>
      <c r="P27" s="260"/>
    </row>
    <row r="28" spans="1:16" ht="11.5" customHeight="1" x14ac:dyDescent="0.25">
      <c r="A28" s="104">
        <v>0</v>
      </c>
      <c r="D28" s="267"/>
      <c r="E28" s="268"/>
      <c r="F28" s="268"/>
      <c r="G28" s="268"/>
      <c r="H28" s="268"/>
      <c r="I28" s="268"/>
      <c r="J28" s="268"/>
      <c r="K28" s="268"/>
      <c r="L28" s="269"/>
      <c r="N28" s="258"/>
      <c r="O28" s="259"/>
      <c r="P28" s="260"/>
    </row>
    <row r="29" spans="1:16" ht="11.5" customHeight="1" x14ac:dyDescent="0.25">
      <c r="A29" s="104">
        <v>0</v>
      </c>
      <c r="D29" s="270"/>
      <c r="E29" s="271"/>
      <c r="F29" s="271"/>
      <c r="G29" s="271"/>
      <c r="H29" s="271"/>
      <c r="I29" s="271"/>
      <c r="J29" s="271"/>
      <c r="K29" s="271"/>
      <c r="L29" s="272"/>
      <c r="N29" s="261"/>
      <c r="O29" s="262"/>
      <c r="P29" s="263"/>
    </row>
    <row r="30" spans="1:16" ht="11.5" customHeight="1" x14ac:dyDescent="0.25">
      <c r="A30" s="104">
        <v>0</v>
      </c>
      <c r="D30" s="264" t="s">
        <v>234</v>
      </c>
      <c r="E30" s="265"/>
      <c r="F30" s="265"/>
      <c r="G30" s="265"/>
      <c r="H30" s="265"/>
      <c r="I30" s="265"/>
      <c r="J30" s="265"/>
      <c r="K30" s="265"/>
      <c r="L30" s="266"/>
      <c r="M30" s="161"/>
      <c r="N30" s="255" t="b">
        <f>IF(AND(Start!$C$20+'Enter Data'!$C$21&lt;&gt;0,Start!$C$22&lt;&gt;0),FALSE,TRUE)</f>
        <v>1</v>
      </c>
      <c r="O30" s="256"/>
      <c r="P30" s="257"/>
    </row>
    <row r="31" spans="1:16" ht="11.5" customHeight="1" x14ac:dyDescent="0.25">
      <c r="A31" s="104">
        <v>0</v>
      </c>
      <c r="D31" s="267"/>
      <c r="E31" s="268"/>
      <c r="F31" s="268"/>
      <c r="G31" s="268"/>
      <c r="H31" s="268"/>
      <c r="I31" s="268"/>
      <c r="J31" s="268"/>
      <c r="K31" s="268"/>
      <c r="L31" s="269"/>
      <c r="M31" s="161"/>
      <c r="N31" s="258"/>
      <c r="O31" s="259"/>
      <c r="P31" s="260"/>
    </row>
    <row r="32" spans="1:16" ht="11.5" customHeight="1" x14ac:dyDescent="0.25">
      <c r="A32" s="104">
        <v>0</v>
      </c>
      <c r="D32" s="267"/>
      <c r="E32" s="268"/>
      <c r="F32" s="268"/>
      <c r="G32" s="268"/>
      <c r="H32" s="268"/>
      <c r="I32" s="268"/>
      <c r="J32" s="268"/>
      <c r="K32" s="268"/>
      <c r="L32" s="269"/>
      <c r="M32" s="161"/>
      <c r="N32" s="258"/>
      <c r="O32" s="259"/>
      <c r="P32" s="260"/>
    </row>
    <row r="33" spans="1:16" ht="11.5" customHeight="1" x14ac:dyDescent="0.25">
      <c r="A33" s="104">
        <v>0</v>
      </c>
      <c r="D33" s="267"/>
      <c r="E33" s="268"/>
      <c r="F33" s="268"/>
      <c r="G33" s="268"/>
      <c r="H33" s="268"/>
      <c r="I33" s="268"/>
      <c r="J33" s="268"/>
      <c r="K33" s="268"/>
      <c r="L33" s="269"/>
      <c r="M33" s="161"/>
      <c r="N33" s="258"/>
      <c r="O33" s="259"/>
      <c r="P33" s="260"/>
    </row>
    <row r="34" spans="1:16" ht="11.5" customHeight="1" x14ac:dyDescent="0.25">
      <c r="A34" s="104">
        <v>0</v>
      </c>
      <c r="D34" s="270"/>
      <c r="E34" s="271"/>
      <c r="F34" s="271"/>
      <c r="G34" s="271"/>
      <c r="H34" s="271"/>
      <c r="I34" s="271"/>
      <c r="J34" s="271"/>
      <c r="K34" s="271"/>
      <c r="L34" s="272"/>
      <c r="M34" s="161"/>
      <c r="N34" s="261"/>
      <c r="O34" s="262"/>
      <c r="P34" s="263"/>
    </row>
    <row r="35" spans="1:16" ht="11.5" customHeight="1" x14ac:dyDescent="0.25">
      <c r="A35" s="104">
        <v>0</v>
      </c>
      <c r="D35" s="273" t="s">
        <v>238</v>
      </c>
      <c r="E35" s="265"/>
      <c r="F35" s="265"/>
      <c r="G35" s="265"/>
      <c r="H35" s="265"/>
      <c r="I35" s="265"/>
      <c r="J35" s="265"/>
      <c r="K35" s="265"/>
      <c r="L35" s="266"/>
      <c r="N35" s="255" t="b">
        <f>IF(AND(SUM('Enter Data'!$I$12:$I$21)+SUM('Enter Data'!$I$9:$I$10)+SUM('Enter Data'!$K$12:$K$21)+SUM('Enter Data'!$K$9:$K$10)&lt;&gt;0, SUM('Enter Data'!$M$12:$M$21)+SUM('Enter Data'!$M$9:$M$10)&lt;&gt;0),FALSE,TRUE)</f>
        <v>1</v>
      </c>
      <c r="O35" s="256"/>
      <c r="P35" s="257"/>
    </row>
    <row r="36" spans="1:16" ht="11.5" customHeight="1" x14ac:dyDescent="0.25">
      <c r="A36" s="104">
        <v>0</v>
      </c>
      <c r="D36" s="267"/>
      <c r="E36" s="268"/>
      <c r="F36" s="268"/>
      <c r="G36" s="268"/>
      <c r="H36" s="268"/>
      <c r="I36" s="268"/>
      <c r="J36" s="268"/>
      <c r="K36" s="268"/>
      <c r="L36" s="269"/>
      <c r="N36" s="258"/>
      <c r="O36" s="259"/>
      <c r="P36" s="260"/>
    </row>
    <row r="37" spans="1:16" ht="11.5" customHeight="1" x14ac:dyDescent="0.25">
      <c r="A37" s="104">
        <v>0</v>
      </c>
      <c r="D37" s="267"/>
      <c r="E37" s="268"/>
      <c r="F37" s="268"/>
      <c r="G37" s="268"/>
      <c r="H37" s="268"/>
      <c r="I37" s="268"/>
      <c r="J37" s="268"/>
      <c r="K37" s="268"/>
      <c r="L37" s="269"/>
      <c r="N37" s="258"/>
      <c r="O37" s="259"/>
      <c r="P37" s="260"/>
    </row>
    <row r="38" spans="1:16" ht="11.5" customHeight="1" x14ac:dyDescent="0.25">
      <c r="A38" s="104">
        <v>0</v>
      </c>
      <c r="D38" s="267"/>
      <c r="E38" s="268"/>
      <c r="F38" s="268"/>
      <c r="G38" s="268"/>
      <c r="H38" s="268"/>
      <c r="I38" s="268"/>
      <c r="J38" s="268"/>
      <c r="K38" s="268"/>
      <c r="L38" s="269"/>
      <c r="N38" s="258"/>
      <c r="O38" s="259"/>
      <c r="P38" s="260"/>
    </row>
    <row r="39" spans="1:16" ht="11.5" customHeight="1" x14ac:dyDescent="0.25">
      <c r="A39" s="104">
        <v>0</v>
      </c>
      <c r="D39" s="270"/>
      <c r="E39" s="271"/>
      <c r="F39" s="271"/>
      <c r="G39" s="271"/>
      <c r="H39" s="271"/>
      <c r="I39" s="271"/>
      <c r="J39" s="271"/>
      <c r="K39" s="271"/>
      <c r="L39" s="272"/>
      <c r="N39" s="261"/>
      <c r="O39" s="262"/>
      <c r="P39" s="263"/>
    </row>
    <row r="40" spans="1:16" ht="11.5" customHeight="1" x14ac:dyDescent="0.25">
      <c r="A40" s="104">
        <v>0</v>
      </c>
    </row>
    <row r="41" spans="1:16" s="166" customFormat="1" ht="11.5" hidden="1" customHeight="1" x14ac:dyDescent="0.25">
      <c r="A41" s="166">
        <v>0</v>
      </c>
    </row>
    <row r="42" spans="1:16" s="166" customFormat="1" ht="11.5" hidden="1" customHeight="1" x14ac:dyDescent="0.25">
      <c r="A42" s="166">
        <v>0</v>
      </c>
    </row>
    <row r="43" spans="1:16" s="166" customFormat="1" ht="12.5" hidden="1" x14ac:dyDescent="0.25">
      <c r="A43" s="166">
        <v>0</v>
      </c>
    </row>
    <row r="44" spans="1:16" s="166" customFormat="1" ht="12.5" hidden="1" x14ac:dyDescent="0.25">
      <c r="A44" s="166">
        <v>0</v>
      </c>
    </row>
    <row r="45" spans="1:16" s="166" customFormat="1" ht="12.5" hidden="1" x14ac:dyDescent="0.25">
      <c r="A45" s="166">
        <v>0</v>
      </c>
    </row>
    <row r="46" spans="1:16" s="166" customFormat="1" ht="12.5" hidden="1" x14ac:dyDescent="0.25">
      <c r="A46" s="166">
        <v>0</v>
      </c>
    </row>
    <row r="47" spans="1:16" s="166" customFormat="1" ht="12.5" hidden="1" x14ac:dyDescent="0.25">
      <c r="A47" s="166">
        <v>0</v>
      </c>
    </row>
    <row r="48" spans="1:16" s="166" customFormat="1" ht="12.5" hidden="1" x14ac:dyDescent="0.25">
      <c r="A48" s="166">
        <v>0</v>
      </c>
    </row>
    <row r="49" spans="1:1" s="166" customFormat="1" ht="12.5" hidden="1" x14ac:dyDescent="0.25">
      <c r="A49" s="166">
        <v>0</v>
      </c>
    </row>
    <row r="50" spans="1:1" s="166" customFormat="1" ht="12.5" hidden="1" x14ac:dyDescent="0.25">
      <c r="A50" s="166">
        <v>0</v>
      </c>
    </row>
    <row r="51" spans="1:1" s="166" customFormat="1" ht="12.5" hidden="1" x14ac:dyDescent="0.25">
      <c r="A51" s="166">
        <v>0</v>
      </c>
    </row>
    <row r="52" spans="1:1" s="166" customFormat="1" ht="12.5" hidden="1" x14ac:dyDescent="0.25">
      <c r="A52" s="166">
        <v>0</v>
      </c>
    </row>
    <row r="53" spans="1:1" s="166" customFormat="1" ht="12.5" hidden="1" x14ac:dyDescent="0.25">
      <c r="A53" s="166">
        <v>0</v>
      </c>
    </row>
    <row r="54" spans="1:1" s="166" customFormat="1" ht="12.5" hidden="1" x14ac:dyDescent="0.25">
      <c r="A54" s="166">
        <v>0</v>
      </c>
    </row>
    <row r="55" spans="1:1" s="166" customFormat="1" ht="12.5" hidden="1" x14ac:dyDescent="0.25">
      <c r="A55" s="166">
        <v>0</v>
      </c>
    </row>
    <row r="56" spans="1:1" s="166" customFormat="1" ht="12.5" hidden="1" x14ac:dyDescent="0.25">
      <c r="A56" s="166">
        <v>0</v>
      </c>
    </row>
    <row r="57" spans="1:1" s="166" customFormat="1" ht="12.5" hidden="1" x14ac:dyDescent="0.25">
      <c r="A57" s="166">
        <v>0</v>
      </c>
    </row>
    <row r="58" spans="1:1" s="166" customFormat="1" ht="12.5" hidden="1" x14ac:dyDescent="0.25">
      <c r="A58" s="166">
        <v>0</v>
      </c>
    </row>
    <row r="59" spans="1:1" s="166" customFormat="1" ht="12.5" hidden="1" x14ac:dyDescent="0.25">
      <c r="A59" s="166">
        <v>0</v>
      </c>
    </row>
    <row r="60" spans="1:1" s="166" customFormat="1" ht="12.5" hidden="1" x14ac:dyDescent="0.25">
      <c r="A60" s="166">
        <v>0</v>
      </c>
    </row>
    <row r="61" spans="1:1" s="166" customFormat="1" ht="12.5" hidden="1" x14ac:dyDescent="0.25">
      <c r="A61" s="166">
        <v>0</v>
      </c>
    </row>
    <row r="62" spans="1:1" s="166" customFormat="1" ht="12.5" hidden="1" x14ac:dyDescent="0.25">
      <c r="A62" s="166">
        <v>0</v>
      </c>
    </row>
    <row r="63" spans="1:1" s="166" customFormat="1" ht="12.5" hidden="1" x14ac:dyDescent="0.25">
      <c r="A63" s="166">
        <v>0</v>
      </c>
    </row>
    <row r="64" spans="1:1" s="166" customFormat="1" ht="12.5" hidden="1" x14ac:dyDescent="0.25">
      <c r="A64" s="166">
        <v>0</v>
      </c>
    </row>
    <row r="65" spans="1:1" s="166" customFormat="1" ht="12.5" hidden="1" x14ac:dyDescent="0.25">
      <c r="A65" s="166">
        <v>0</v>
      </c>
    </row>
    <row r="66" spans="1:1" s="166" customFormat="1" ht="12.5" hidden="1" x14ac:dyDescent="0.25">
      <c r="A66" s="166">
        <v>0</v>
      </c>
    </row>
    <row r="67" spans="1:1" s="166" customFormat="1" ht="12.5" hidden="1" x14ac:dyDescent="0.25">
      <c r="A67" s="166">
        <v>0</v>
      </c>
    </row>
    <row r="68" spans="1:1" s="166" customFormat="1" ht="12.5" hidden="1" x14ac:dyDescent="0.25">
      <c r="A68" s="166">
        <v>0</v>
      </c>
    </row>
    <row r="69" spans="1:1" s="166" customFormat="1" ht="12.5" hidden="1" x14ac:dyDescent="0.25">
      <c r="A69" s="166">
        <v>0</v>
      </c>
    </row>
    <row r="70" spans="1:1" s="166" customFormat="1" ht="12.5" hidden="1" x14ac:dyDescent="0.25">
      <c r="A70" s="166">
        <v>0</v>
      </c>
    </row>
    <row r="71" spans="1:1" s="166" customFormat="1" ht="12.5" hidden="1" x14ac:dyDescent="0.25">
      <c r="A71" s="166">
        <v>0</v>
      </c>
    </row>
    <row r="72" spans="1:1" s="166" customFormat="1" ht="12.5" hidden="1" x14ac:dyDescent="0.25">
      <c r="A72" s="166">
        <v>0</v>
      </c>
    </row>
    <row r="73" spans="1:1" s="166" customFormat="1" ht="12.5" hidden="1" x14ac:dyDescent="0.25">
      <c r="A73" s="166">
        <v>0</v>
      </c>
    </row>
    <row r="74" spans="1:1" s="166" customFormat="1" ht="12.5" hidden="1" x14ac:dyDescent="0.25">
      <c r="A74" s="166">
        <v>0</v>
      </c>
    </row>
    <row r="75" spans="1:1" s="166" customFormat="1" ht="12.5" hidden="1" x14ac:dyDescent="0.25">
      <c r="A75" s="166">
        <v>0</v>
      </c>
    </row>
    <row r="76" spans="1:1" s="166" customFormat="1" ht="12.5" hidden="1" x14ac:dyDescent="0.25">
      <c r="A76" s="166">
        <v>0</v>
      </c>
    </row>
    <row r="77" spans="1:1" s="166" customFormat="1" ht="12.5" hidden="1" x14ac:dyDescent="0.25">
      <c r="A77" s="166">
        <v>0</v>
      </c>
    </row>
    <row r="78" spans="1:1" s="166" customFormat="1" ht="12.5" hidden="1" x14ac:dyDescent="0.25">
      <c r="A78" s="166">
        <v>0</v>
      </c>
    </row>
    <row r="79" spans="1:1" s="166" customFormat="1" ht="12.5" hidden="1" x14ac:dyDescent="0.25">
      <c r="A79" s="166">
        <v>0</v>
      </c>
    </row>
    <row r="80" spans="1:1" s="166" customFormat="1" ht="12.5" hidden="1" x14ac:dyDescent="0.25">
      <c r="A80" s="166">
        <v>0</v>
      </c>
    </row>
    <row r="81" spans="1:41" ht="12.5" hidden="1" x14ac:dyDescent="0.25"/>
    <row r="82" spans="1:41" ht="12.5" hidden="1" x14ac:dyDescent="0.25">
      <c r="A82" s="104" t="s">
        <v>214</v>
      </c>
      <c r="B82" s="104">
        <f t="array" ref="B82">COUNT('Group Info'!D6:D85)</f>
        <v>0</v>
      </c>
    </row>
    <row r="83" spans="1:41" ht="12.5" hidden="1" x14ac:dyDescent="0.25"/>
    <row r="84" spans="1:41" ht="13" hidden="1" thickBot="1" x14ac:dyDescent="0.3">
      <c r="D84" s="104">
        <v>1</v>
      </c>
      <c r="E84" s="104">
        <v>2.1</v>
      </c>
      <c r="F84" s="104">
        <v>4</v>
      </c>
      <c r="G84" s="104">
        <v>5.0999999999999996</v>
      </c>
      <c r="H84" s="104">
        <v>5.2</v>
      </c>
      <c r="I84" s="104">
        <v>9</v>
      </c>
      <c r="J84" s="104">
        <v>11</v>
      </c>
      <c r="K84" s="104">
        <v>17.100000000000001</v>
      </c>
      <c r="L84" s="104">
        <v>17.2</v>
      </c>
      <c r="M84" s="104">
        <v>17.3</v>
      </c>
      <c r="N84" s="104">
        <v>18</v>
      </c>
      <c r="O84" s="104">
        <v>19.100000000000001</v>
      </c>
      <c r="P84" s="159">
        <v>19.2</v>
      </c>
      <c r="Q84" s="104">
        <v>19.3</v>
      </c>
      <c r="R84" s="159">
        <v>19.399999999999999</v>
      </c>
      <c r="S84" s="104">
        <v>21.1</v>
      </c>
      <c r="T84" s="104">
        <v>21.2</v>
      </c>
      <c r="U84" s="104">
        <v>23</v>
      </c>
      <c r="V84" s="104">
        <v>24</v>
      </c>
      <c r="X84" s="274" t="s">
        <v>212</v>
      </c>
      <c r="Y84" s="274"/>
      <c r="Z84" s="274"/>
      <c r="AA84" s="274"/>
      <c r="AB84" s="274"/>
      <c r="AC84" s="274"/>
      <c r="AD84" s="274"/>
      <c r="AE84" s="274"/>
      <c r="AF84" s="274"/>
      <c r="AG84" s="274"/>
      <c r="AH84" s="274"/>
      <c r="AI84" s="274"/>
      <c r="AJ84" s="274"/>
      <c r="AK84" s="274"/>
      <c r="AL84" s="274"/>
      <c r="AM84" s="274"/>
      <c r="AN84" s="274"/>
    </row>
    <row r="85" spans="1:41" ht="13" hidden="1" thickBot="1" x14ac:dyDescent="0.3">
      <c r="C85" s="107">
        <f>IF(A1=0,Start!B9,A1)</f>
        <v>0</v>
      </c>
      <c r="D85" s="104" t="str">
        <f t="shared" ref="D85:N85" si="5">$C85&amp;"-"&amp;D$84</f>
        <v>0-1</v>
      </c>
      <c r="E85" s="104" t="str">
        <f t="shared" si="5"/>
        <v>0-2.1</v>
      </c>
      <c r="F85" s="104" t="str">
        <f t="shared" si="5"/>
        <v>0-4</v>
      </c>
      <c r="G85" s="104" t="str">
        <f t="shared" si="5"/>
        <v>0-5.1</v>
      </c>
      <c r="H85" s="104" t="str">
        <f t="shared" si="5"/>
        <v>0-5.2</v>
      </c>
      <c r="I85" s="104" t="str">
        <f t="shared" si="5"/>
        <v>0-9</v>
      </c>
      <c r="J85" s="104" t="str">
        <f t="shared" si="5"/>
        <v>0-11</v>
      </c>
      <c r="K85" s="104" t="str">
        <f t="shared" si="5"/>
        <v>0-17.1</v>
      </c>
      <c r="L85" s="104" t="str">
        <f t="shared" si="5"/>
        <v>0-17.2</v>
      </c>
      <c r="M85" s="104" t="str">
        <f t="shared" si="5"/>
        <v>0-17.3</v>
      </c>
      <c r="N85" s="104" t="str">
        <f t="shared" si="5"/>
        <v>0-18</v>
      </c>
      <c r="O85" s="104" t="str">
        <f t="shared" ref="O85:V100" si="6">$C85&amp;"-"&amp;O$84</f>
        <v>0-19.1</v>
      </c>
      <c r="P85" s="159" t="str">
        <f t="shared" ref="P85:P86" si="7">$C85&amp;"-"&amp;P$84</f>
        <v>0-19.2</v>
      </c>
      <c r="Q85" s="104" t="str">
        <f t="shared" si="6"/>
        <v>0-19.3</v>
      </c>
      <c r="R85" s="159" t="str">
        <f t="shared" ref="R85:R86" si="8">$C85&amp;"-"&amp;R$84</f>
        <v>0-19.4</v>
      </c>
      <c r="S85" s="104" t="str">
        <f t="shared" si="6"/>
        <v>0-21.1</v>
      </c>
      <c r="T85" s="104" t="str">
        <f t="shared" si="6"/>
        <v>0-21.2</v>
      </c>
      <c r="U85" s="104" t="str">
        <f t="shared" si="6"/>
        <v>0-23</v>
      </c>
      <c r="V85" s="104" t="str">
        <f t="shared" si="6"/>
        <v>0-24</v>
      </c>
      <c r="X85" s="104">
        <f t="array" ref="X85:X164">_xlfn.IFNA(VLOOKUP(D$85:D$164,DPW!$B$2:$L$5000,7,FALSE),0)</f>
        <v>0</v>
      </c>
      <c r="Y85" s="123">
        <f t="array" ref="Y85:Y164">_xlfn.IFNA(VLOOKUP(E$85:E$164,DPW!$B$2:$L$5000,7,FALSE),0)</f>
        <v>0</v>
      </c>
      <c r="Z85" s="123">
        <f t="array" ref="Z85:Z164">_xlfn.IFNA(VLOOKUP(F$85:F$164,DPW!$B$2:$L$5000,7,FALSE),0)</f>
        <v>0</v>
      </c>
      <c r="AA85" s="123">
        <f t="array" ref="AA85:AA164">_xlfn.IFNA(VLOOKUP(G$85:G$164,DPW!$B$2:$L$5000,7,FALSE),0)</f>
        <v>0</v>
      </c>
      <c r="AB85" s="123">
        <f t="array" ref="AB85:AB164">_xlfn.IFNA(VLOOKUP(H$85:H$164,DPW!$B$2:$L$5000,7,FALSE),0)</f>
        <v>0</v>
      </c>
      <c r="AC85" s="123">
        <f t="array" ref="AC85:AC164">_xlfn.IFNA(VLOOKUP(I$85:I$164,DPW!$B$2:$L$5000,7,FALSE),0)</f>
        <v>0</v>
      </c>
      <c r="AD85" s="123">
        <f t="array" ref="AD85:AD164">_xlfn.IFNA(VLOOKUP(J$85:J$164,DPW!$B$2:$L$5000,7,FALSE),0)</f>
        <v>0</v>
      </c>
      <c r="AE85" s="123">
        <f t="array" ref="AE85:AE164">_xlfn.IFNA(VLOOKUP(K$85:K$164,DPW!$B$2:$L$5000,7,FALSE),0)</f>
        <v>0</v>
      </c>
      <c r="AF85" s="123">
        <f t="array" ref="AF85:AF164">_xlfn.IFNA(VLOOKUP(L$85:L$164,DPW!$B$2:$L$5000,7,FALSE),0)</f>
        <v>0</v>
      </c>
      <c r="AG85" s="123">
        <f t="array" ref="AG85:AG164">_xlfn.IFNA(VLOOKUP(M$85:M$164,DPW!$B$2:$L$5000,7,FALSE),0)</f>
        <v>0</v>
      </c>
      <c r="AH85" s="123">
        <f t="array" ref="AH85:AH164">_xlfn.IFNA(VLOOKUP(N$85:N$164,DPW!$B$2:$L$5000,7,FALSE),0)</f>
        <v>0</v>
      </c>
      <c r="AI85" s="123">
        <f t="array" ref="AI85:AI164">(_xlfn.IFNA(VLOOKUP(O$85:O$164,DPW!$B$2:$L$5000,7,FALSE),0))+(_xlfn.IFNA(VLOOKUP(P$85:P$164,DPW!$B$2:$L$5000,7,FALSE),0))</f>
        <v>0</v>
      </c>
      <c r="AJ85" s="123">
        <f t="array" ref="AJ85:AJ164">(_xlfn.IFNA(VLOOKUP(Q$85:Q$164,DPW!$B$2:$L$5000,7,FALSE),0))+(_xlfn.IFNA(VLOOKUP(R$85:R$164,DPW!$B$2:$L$5000,7,FALSE),0))</f>
        <v>0</v>
      </c>
      <c r="AK85" s="123">
        <f t="array" ref="AK85:AK164">_xlfn.IFNA(VLOOKUP(S$85:S$164,DPW!$B$2:$L$5000,7,FALSE),0)</f>
        <v>0</v>
      </c>
      <c r="AL85" s="123">
        <f t="array" ref="AL85:AL164">_xlfn.IFNA(VLOOKUP(T$85:T$164,DPW!$B$2:$L$5000,7,FALSE),0)</f>
        <v>0</v>
      </c>
      <c r="AM85" s="123">
        <f t="array" ref="AM85:AM164">_xlfn.IFNA(VLOOKUP(U$85:U$164,DPW!$B$2:$L$5000,7,FALSE),0)</f>
        <v>0</v>
      </c>
      <c r="AN85" s="199">
        <f t="array" ref="AN85:AN164">_xlfn.IFNA(VLOOKUP(V$85:V$164,DPW!$B$2:$L$5000,7,FALSE),0)</f>
        <v>0</v>
      </c>
      <c r="AO85" s="105"/>
    </row>
    <row r="86" spans="1:41" ht="13" hidden="1" thickBot="1" x14ac:dyDescent="0.3">
      <c r="C86" s="107">
        <f t="shared" ref="C86:C149" si="9">A2</f>
        <v>0</v>
      </c>
      <c r="D86" s="104" t="str">
        <f t="shared" ref="D86:S132" si="10">$C86&amp;"-"&amp;D$84</f>
        <v>0-1</v>
      </c>
      <c r="E86" s="104" t="str">
        <f t="shared" ref="E86:N95" si="11">$C86&amp;"-"&amp;E$84</f>
        <v>0-2.1</v>
      </c>
      <c r="F86" s="104" t="str">
        <f t="shared" si="11"/>
        <v>0-4</v>
      </c>
      <c r="G86" s="104" t="str">
        <f t="shared" si="11"/>
        <v>0-5.1</v>
      </c>
      <c r="H86" s="104" t="str">
        <f t="shared" si="11"/>
        <v>0-5.2</v>
      </c>
      <c r="I86" s="104" t="str">
        <f t="shared" si="11"/>
        <v>0-9</v>
      </c>
      <c r="J86" s="104" t="str">
        <f t="shared" si="11"/>
        <v>0-11</v>
      </c>
      <c r="K86" s="104" t="str">
        <f t="shared" si="11"/>
        <v>0-17.1</v>
      </c>
      <c r="L86" s="104" t="str">
        <f t="shared" si="11"/>
        <v>0-17.2</v>
      </c>
      <c r="M86" s="104" t="str">
        <f t="shared" si="11"/>
        <v>0-17.3</v>
      </c>
      <c r="N86" s="104" t="str">
        <f t="shared" si="11"/>
        <v>0-18</v>
      </c>
      <c r="O86" s="104" t="str">
        <f t="shared" si="6"/>
        <v>0-19.1</v>
      </c>
      <c r="P86" s="159" t="str">
        <f t="shared" si="7"/>
        <v>0-19.2</v>
      </c>
      <c r="Q86" s="104" t="str">
        <f t="shared" si="6"/>
        <v>0-19.3</v>
      </c>
      <c r="R86" s="159" t="str">
        <f t="shared" si="8"/>
        <v>0-19.4</v>
      </c>
      <c r="S86" s="104" t="str">
        <f t="shared" si="6"/>
        <v>0-21.1</v>
      </c>
      <c r="T86" s="104" t="str">
        <f t="shared" si="6"/>
        <v>0-21.2</v>
      </c>
      <c r="U86" s="104" t="str">
        <f t="shared" si="6"/>
        <v>0-23</v>
      </c>
      <c r="V86" s="104" t="str">
        <f t="shared" si="6"/>
        <v>0-24</v>
      </c>
      <c r="X86" s="104">
        <v>0</v>
      </c>
      <c r="Y86" s="123">
        <v>0</v>
      </c>
      <c r="Z86" s="123">
        <v>0</v>
      </c>
      <c r="AA86" s="123">
        <v>0</v>
      </c>
      <c r="AB86" s="123">
        <v>0</v>
      </c>
      <c r="AC86" s="123">
        <v>0</v>
      </c>
      <c r="AD86" s="123">
        <v>0</v>
      </c>
      <c r="AE86" s="123">
        <v>0</v>
      </c>
      <c r="AF86" s="123">
        <v>0</v>
      </c>
      <c r="AG86" s="123">
        <v>0</v>
      </c>
      <c r="AH86" s="123">
        <v>0</v>
      </c>
      <c r="AI86" s="123">
        <v>0</v>
      </c>
      <c r="AJ86" s="123">
        <v>0</v>
      </c>
      <c r="AK86" s="123">
        <v>0</v>
      </c>
      <c r="AL86" s="123">
        <v>0</v>
      </c>
      <c r="AM86" s="123">
        <v>0</v>
      </c>
      <c r="AN86" s="199">
        <v>0</v>
      </c>
      <c r="AO86" s="105"/>
    </row>
    <row r="87" spans="1:41" ht="13" hidden="1" thickBot="1" x14ac:dyDescent="0.3">
      <c r="C87" s="107">
        <f t="shared" si="9"/>
        <v>0</v>
      </c>
      <c r="D87" s="104" t="str">
        <f t="shared" si="10"/>
        <v>0-1</v>
      </c>
      <c r="E87" s="104" t="str">
        <f t="shared" si="11"/>
        <v>0-2.1</v>
      </c>
      <c r="F87" s="104" t="str">
        <f t="shared" si="11"/>
        <v>0-4</v>
      </c>
      <c r="G87" s="104" t="str">
        <f t="shared" si="11"/>
        <v>0-5.1</v>
      </c>
      <c r="H87" s="104" t="str">
        <f t="shared" si="11"/>
        <v>0-5.2</v>
      </c>
      <c r="I87" s="104" t="str">
        <f t="shared" si="11"/>
        <v>0-9</v>
      </c>
      <c r="J87" s="104" t="str">
        <f t="shared" si="11"/>
        <v>0-11</v>
      </c>
      <c r="K87" s="104" t="str">
        <f t="shared" si="11"/>
        <v>0-17.1</v>
      </c>
      <c r="L87" s="104" t="str">
        <f t="shared" si="11"/>
        <v>0-17.2</v>
      </c>
      <c r="M87" s="104" t="str">
        <f t="shared" si="11"/>
        <v>0-17.3</v>
      </c>
      <c r="N87" s="104" t="str">
        <f t="shared" si="11"/>
        <v>0-18</v>
      </c>
      <c r="O87" s="159" t="str">
        <f t="shared" ref="O87:P125" si="12">$C87&amp;"-"&amp;O$84</f>
        <v>0-19.1</v>
      </c>
      <c r="P87" s="159" t="str">
        <f t="shared" si="12"/>
        <v>0-19.2</v>
      </c>
      <c r="Q87" s="159" t="str">
        <f t="shared" ref="Q87:R125" si="13">$C87&amp;"-"&amp;Q$84</f>
        <v>0-19.3</v>
      </c>
      <c r="R87" s="159" t="str">
        <f t="shared" si="13"/>
        <v>0-19.4</v>
      </c>
      <c r="S87" s="104" t="str">
        <f t="shared" si="6"/>
        <v>0-21.1</v>
      </c>
      <c r="T87" s="104" t="str">
        <f t="shared" si="6"/>
        <v>0-21.2</v>
      </c>
      <c r="U87" s="104" t="str">
        <f t="shared" si="6"/>
        <v>0-23</v>
      </c>
      <c r="V87" s="104" t="str">
        <f t="shared" si="6"/>
        <v>0-24</v>
      </c>
      <c r="X87" s="104">
        <v>0</v>
      </c>
      <c r="Y87" s="123">
        <v>0</v>
      </c>
      <c r="Z87" s="123">
        <v>0</v>
      </c>
      <c r="AA87" s="123">
        <v>0</v>
      </c>
      <c r="AB87" s="123">
        <v>0</v>
      </c>
      <c r="AC87" s="123">
        <v>0</v>
      </c>
      <c r="AD87" s="123">
        <v>0</v>
      </c>
      <c r="AE87" s="123">
        <v>0</v>
      </c>
      <c r="AF87" s="123">
        <v>0</v>
      </c>
      <c r="AG87" s="123">
        <v>0</v>
      </c>
      <c r="AH87" s="123">
        <v>0</v>
      </c>
      <c r="AI87" s="123">
        <v>0</v>
      </c>
      <c r="AJ87" s="123">
        <v>0</v>
      </c>
      <c r="AK87" s="123">
        <v>0</v>
      </c>
      <c r="AL87" s="123">
        <v>0</v>
      </c>
      <c r="AM87" s="123">
        <v>0</v>
      </c>
      <c r="AN87" s="199">
        <v>0</v>
      </c>
      <c r="AO87" s="105"/>
    </row>
    <row r="88" spans="1:41" ht="13" hidden="1" thickBot="1" x14ac:dyDescent="0.3">
      <c r="C88" s="107">
        <f t="shared" si="9"/>
        <v>0</v>
      </c>
      <c r="D88" s="104" t="str">
        <f t="shared" si="10"/>
        <v>0-1</v>
      </c>
      <c r="E88" s="104" t="str">
        <f t="shared" si="11"/>
        <v>0-2.1</v>
      </c>
      <c r="F88" s="104" t="str">
        <f t="shared" si="11"/>
        <v>0-4</v>
      </c>
      <c r="G88" s="104" t="str">
        <f t="shared" si="11"/>
        <v>0-5.1</v>
      </c>
      <c r="H88" s="104" t="str">
        <f t="shared" si="11"/>
        <v>0-5.2</v>
      </c>
      <c r="I88" s="104" t="str">
        <f t="shared" si="11"/>
        <v>0-9</v>
      </c>
      <c r="J88" s="104" t="str">
        <f t="shared" si="11"/>
        <v>0-11</v>
      </c>
      <c r="K88" s="104" t="str">
        <f t="shared" si="11"/>
        <v>0-17.1</v>
      </c>
      <c r="L88" s="104" t="str">
        <f t="shared" si="11"/>
        <v>0-17.2</v>
      </c>
      <c r="M88" s="104" t="str">
        <f t="shared" si="11"/>
        <v>0-17.3</v>
      </c>
      <c r="N88" s="104" t="str">
        <f t="shared" si="11"/>
        <v>0-18</v>
      </c>
      <c r="O88" s="159" t="str">
        <f t="shared" si="12"/>
        <v>0-19.1</v>
      </c>
      <c r="P88" s="159" t="str">
        <f t="shared" si="12"/>
        <v>0-19.2</v>
      </c>
      <c r="Q88" s="159" t="str">
        <f t="shared" si="13"/>
        <v>0-19.3</v>
      </c>
      <c r="R88" s="159" t="str">
        <f t="shared" si="13"/>
        <v>0-19.4</v>
      </c>
      <c r="S88" s="104" t="str">
        <f t="shared" si="6"/>
        <v>0-21.1</v>
      </c>
      <c r="T88" s="104" t="str">
        <f t="shared" si="6"/>
        <v>0-21.2</v>
      </c>
      <c r="U88" s="104" t="str">
        <f t="shared" si="6"/>
        <v>0-23</v>
      </c>
      <c r="V88" s="104" t="str">
        <f t="shared" si="6"/>
        <v>0-24</v>
      </c>
      <c r="X88" s="104">
        <v>0</v>
      </c>
      <c r="Y88" s="123">
        <v>0</v>
      </c>
      <c r="Z88" s="123">
        <v>0</v>
      </c>
      <c r="AA88" s="123">
        <v>0</v>
      </c>
      <c r="AB88" s="123">
        <v>0</v>
      </c>
      <c r="AC88" s="123">
        <v>0</v>
      </c>
      <c r="AD88" s="123">
        <v>0</v>
      </c>
      <c r="AE88" s="123">
        <v>0</v>
      </c>
      <c r="AF88" s="123">
        <v>0</v>
      </c>
      <c r="AG88" s="123">
        <v>0</v>
      </c>
      <c r="AH88" s="123">
        <v>0</v>
      </c>
      <c r="AI88" s="123">
        <v>0</v>
      </c>
      <c r="AJ88" s="123">
        <v>0</v>
      </c>
      <c r="AK88" s="123">
        <v>0</v>
      </c>
      <c r="AL88" s="123">
        <v>0</v>
      </c>
      <c r="AM88" s="123">
        <v>0</v>
      </c>
      <c r="AN88" s="199">
        <v>0</v>
      </c>
      <c r="AO88" s="105"/>
    </row>
    <row r="89" spans="1:41" ht="13" hidden="1" thickBot="1" x14ac:dyDescent="0.3">
      <c r="C89" s="107">
        <f t="shared" si="9"/>
        <v>0</v>
      </c>
      <c r="D89" s="104" t="str">
        <f t="shared" si="10"/>
        <v>0-1</v>
      </c>
      <c r="E89" s="104" t="str">
        <f t="shared" si="11"/>
        <v>0-2.1</v>
      </c>
      <c r="F89" s="104" t="str">
        <f t="shared" si="11"/>
        <v>0-4</v>
      </c>
      <c r="G89" s="104" t="str">
        <f t="shared" si="11"/>
        <v>0-5.1</v>
      </c>
      <c r="H89" s="104" t="str">
        <f t="shared" si="11"/>
        <v>0-5.2</v>
      </c>
      <c r="I89" s="104" t="str">
        <f t="shared" si="11"/>
        <v>0-9</v>
      </c>
      <c r="J89" s="104" t="str">
        <f t="shared" si="11"/>
        <v>0-11</v>
      </c>
      <c r="K89" s="104" t="str">
        <f t="shared" si="11"/>
        <v>0-17.1</v>
      </c>
      <c r="L89" s="104" t="str">
        <f t="shared" si="11"/>
        <v>0-17.2</v>
      </c>
      <c r="M89" s="104" t="str">
        <f t="shared" si="11"/>
        <v>0-17.3</v>
      </c>
      <c r="N89" s="104" t="str">
        <f t="shared" si="11"/>
        <v>0-18</v>
      </c>
      <c r="O89" s="159" t="str">
        <f t="shared" si="12"/>
        <v>0-19.1</v>
      </c>
      <c r="P89" s="159" t="str">
        <f t="shared" si="12"/>
        <v>0-19.2</v>
      </c>
      <c r="Q89" s="159" t="str">
        <f t="shared" si="13"/>
        <v>0-19.3</v>
      </c>
      <c r="R89" s="159" t="str">
        <f t="shared" si="13"/>
        <v>0-19.4</v>
      </c>
      <c r="S89" s="104" t="str">
        <f t="shared" si="6"/>
        <v>0-21.1</v>
      </c>
      <c r="T89" s="104" t="str">
        <f t="shared" si="6"/>
        <v>0-21.2</v>
      </c>
      <c r="U89" s="104" t="str">
        <f t="shared" si="6"/>
        <v>0-23</v>
      </c>
      <c r="V89" s="104" t="str">
        <f t="shared" si="6"/>
        <v>0-24</v>
      </c>
      <c r="X89" s="104">
        <v>0</v>
      </c>
      <c r="Y89" s="123">
        <v>0</v>
      </c>
      <c r="Z89" s="123">
        <v>0</v>
      </c>
      <c r="AA89" s="123">
        <v>0</v>
      </c>
      <c r="AB89" s="123">
        <v>0</v>
      </c>
      <c r="AC89" s="123">
        <v>0</v>
      </c>
      <c r="AD89" s="123">
        <v>0</v>
      </c>
      <c r="AE89" s="123">
        <v>0</v>
      </c>
      <c r="AF89" s="123">
        <v>0</v>
      </c>
      <c r="AG89" s="123">
        <v>0</v>
      </c>
      <c r="AH89" s="123">
        <v>0</v>
      </c>
      <c r="AI89" s="123">
        <v>0</v>
      </c>
      <c r="AJ89" s="123">
        <v>0</v>
      </c>
      <c r="AK89" s="123">
        <v>0</v>
      </c>
      <c r="AL89" s="123">
        <v>0</v>
      </c>
      <c r="AM89" s="123">
        <v>0</v>
      </c>
      <c r="AN89" s="199">
        <v>0</v>
      </c>
      <c r="AO89" s="105"/>
    </row>
    <row r="90" spans="1:41" ht="13" hidden="1" thickBot="1" x14ac:dyDescent="0.3">
      <c r="C90" s="107">
        <f t="shared" si="9"/>
        <v>0</v>
      </c>
      <c r="D90" s="104" t="str">
        <f t="shared" si="10"/>
        <v>0-1</v>
      </c>
      <c r="E90" s="104" t="str">
        <f t="shared" si="11"/>
        <v>0-2.1</v>
      </c>
      <c r="F90" s="104" t="str">
        <f t="shared" si="11"/>
        <v>0-4</v>
      </c>
      <c r="G90" s="104" t="str">
        <f t="shared" si="11"/>
        <v>0-5.1</v>
      </c>
      <c r="H90" s="104" t="str">
        <f t="shared" si="11"/>
        <v>0-5.2</v>
      </c>
      <c r="I90" s="104" t="str">
        <f t="shared" si="11"/>
        <v>0-9</v>
      </c>
      <c r="J90" s="104" t="str">
        <f t="shared" si="11"/>
        <v>0-11</v>
      </c>
      <c r="K90" s="104" t="str">
        <f t="shared" si="11"/>
        <v>0-17.1</v>
      </c>
      <c r="L90" s="104" t="str">
        <f t="shared" si="11"/>
        <v>0-17.2</v>
      </c>
      <c r="M90" s="104" t="str">
        <f t="shared" si="11"/>
        <v>0-17.3</v>
      </c>
      <c r="N90" s="104" t="str">
        <f t="shared" si="11"/>
        <v>0-18</v>
      </c>
      <c r="O90" s="159" t="str">
        <f t="shared" si="12"/>
        <v>0-19.1</v>
      </c>
      <c r="P90" s="159" t="str">
        <f t="shared" si="12"/>
        <v>0-19.2</v>
      </c>
      <c r="Q90" s="159" t="str">
        <f t="shared" si="13"/>
        <v>0-19.3</v>
      </c>
      <c r="R90" s="159" t="str">
        <f t="shared" si="13"/>
        <v>0-19.4</v>
      </c>
      <c r="S90" s="104" t="str">
        <f t="shared" si="6"/>
        <v>0-21.1</v>
      </c>
      <c r="T90" s="104" t="str">
        <f t="shared" si="6"/>
        <v>0-21.2</v>
      </c>
      <c r="U90" s="104" t="str">
        <f t="shared" si="6"/>
        <v>0-23</v>
      </c>
      <c r="V90" s="104" t="str">
        <f t="shared" si="6"/>
        <v>0-24</v>
      </c>
      <c r="X90" s="104">
        <v>0</v>
      </c>
      <c r="Y90" s="123">
        <v>0</v>
      </c>
      <c r="Z90" s="123">
        <v>0</v>
      </c>
      <c r="AA90" s="123">
        <v>0</v>
      </c>
      <c r="AB90" s="123">
        <v>0</v>
      </c>
      <c r="AC90" s="123">
        <v>0</v>
      </c>
      <c r="AD90" s="123">
        <v>0</v>
      </c>
      <c r="AE90" s="123">
        <v>0</v>
      </c>
      <c r="AF90" s="123">
        <v>0</v>
      </c>
      <c r="AG90" s="123">
        <v>0</v>
      </c>
      <c r="AH90" s="123">
        <v>0</v>
      </c>
      <c r="AI90" s="123">
        <v>0</v>
      </c>
      <c r="AJ90" s="123">
        <v>0</v>
      </c>
      <c r="AK90" s="123">
        <v>0</v>
      </c>
      <c r="AL90" s="123">
        <v>0</v>
      </c>
      <c r="AM90" s="123">
        <v>0</v>
      </c>
      <c r="AN90" s="199">
        <v>0</v>
      </c>
      <c r="AO90" s="105"/>
    </row>
    <row r="91" spans="1:41" ht="13" hidden="1" thickBot="1" x14ac:dyDescent="0.3">
      <c r="C91" s="107">
        <f t="shared" si="9"/>
        <v>0</v>
      </c>
      <c r="D91" s="104" t="str">
        <f t="shared" si="10"/>
        <v>0-1</v>
      </c>
      <c r="E91" s="104" t="str">
        <f t="shared" si="11"/>
        <v>0-2.1</v>
      </c>
      <c r="F91" s="104" t="str">
        <f t="shared" si="11"/>
        <v>0-4</v>
      </c>
      <c r="G91" s="104" t="str">
        <f t="shared" si="11"/>
        <v>0-5.1</v>
      </c>
      <c r="H91" s="104" t="str">
        <f t="shared" si="11"/>
        <v>0-5.2</v>
      </c>
      <c r="I91" s="104" t="str">
        <f t="shared" si="11"/>
        <v>0-9</v>
      </c>
      <c r="J91" s="104" t="str">
        <f t="shared" si="11"/>
        <v>0-11</v>
      </c>
      <c r="K91" s="104" t="str">
        <f t="shared" si="11"/>
        <v>0-17.1</v>
      </c>
      <c r="L91" s="104" t="str">
        <f t="shared" si="11"/>
        <v>0-17.2</v>
      </c>
      <c r="M91" s="104" t="str">
        <f t="shared" si="11"/>
        <v>0-17.3</v>
      </c>
      <c r="N91" s="104" t="str">
        <f t="shared" si="11"/>
        <v>0-18</v>
      </c>
      <c r="O91" s="159" t="str">
        <f t="shared" si="12"/>
        <v>0-19.1</v>
      </c>
      <c r="P91" s="159" t="str">
        <f t="shared" si="12"/>
        <v>0-19.2</v>
      </c>
      <c r="Q91" s="159" t="str">
        <f t="shared" si="13"/>
        <v>0-19.3</v>
      </c>
      <c r="R91" s="159" t="str">
        <f t="shared" si="13"/>
        <v>0-19.4</v>
      </c>
      <c r="S91" s="104" t="str">
        <f t="shared" si="6"/>
        <v>0-21.1</v>
      </c>
      <c r="T91" s="104" t="str">
        <f t="shared" si="6"/>
        <v>0-21.2</v>
      </c>
      <c r="U91" s="104" t="str">
        <f t="shared" si="6"/>
        <v>0-23</v>
      </c>
      <c r="V91" s="104" t="str">
        <f t="shared" si="6"/>
        <v>0-24</v>
      </c>
      <c r="X91" s="104">
        <v>0</v>
      </c>
      <c r="Y91" s="123">
        <v>0</v>
      </c>
      <c r="Z91" s="123">
        <v>0</v>
      </c>
      <c r="AA91" s="123">
        <v>0</v>
      </c>
      <c r="AB91" s="123">
        <v>0</v>
      </c>
      <c r="AC91" s="123">
        <v>0</v>
      </c>
      <c r="AD91" s="123">
        <v>0</v>
      </c>
      <c r="AE91" s="123">
        <v>0</v>
      </c>
      <c r="AF91" s="123">
        <v>0</v>
      </c>
      <c r="AG91" s="123">
        <v>0</v>
      </c>
      <c r="AH91" s="123">
        <v>0</v>
      </c>
      <c r="AI91" s="123">
        <v>0</v>
      </c>
      <c r="AJ91" s="123">
        <v>0</v>
      </c>
      <c r="AK91" s="123">
        <v>0</v>
      </c>
      <c r="AL91" s="123">
        <v>0</v>
      </c>
      <c r="AM91" s="123">
        <v>0</v>
      </c>
      <c r="AN91" s="199">
        <v>0</v>
      </c>
      <c r="AO91" s="105"/>
    </row>
    <row r="92" spans="1:41" ht="13" hidden="1" thickBot="1" x14ac:dyDescent="0.3">
      <c r="C92" s="107">
        <f t="shared" si="9"/>
        <v>0</v>
      </c>
      <c r="D92" s="104" t="str">
        <f t="shared" si="10"/>
        <v>0-1</v>
      </c>
      <c r="E92" s="104" t="str">
        <f t="shared" si="11"/>
        <v>0-2.1</v>
      </c>
      <c r="F92" s="104" t="str">
        <f t="shared" si="11"/>
        <v>0-4</v>
      </c>
      <c r="G92" s="104" t="str">
        <f t="shared" si="11"/>
        <v>0-5.1</v>
      </c>
      <c r="H92" s="104" t="str">
        <f t="shared" si="11"/>
        <v>0-5.2</v>
      </c>
      <c r="I92" s="104" t="str">
        <f t="shared" si="11"/>
        <v>0-9</v>
      </c>
      <c r="J92" s="104" t="str">
        <f t="shared" si="11"/>
        <v>0-11</v>
      </c>
      <c r="K92" s="104" t="str">
        <f t="shared" si="11"/>
        <v>0-17.1</v>
      </c>
      <c r="L92" s="104" t="str">
        <f t="shared" si="11"/>
        <v>0-17.2</v>
      </c>
      <c r="M92" s="104" t="str">
        <f t="shared" si="11"/>
        <v>0-17.3</v>
      </c>
      <c r="N92" s="104" t="str">
        <f t="shared" si="11"/>
        <v>0-18</v>
      </c>
      <c r="O92" s="159" t="str">
        <f t="shared" si="12"/>
        <v>0-19.1</v>
      </c>
      <c r="P92" s="159" t="str">
        <f t="shared" si="12"/>
        <v>0-19.2</v>
      </c>
      <c r="Q92" s="159" t="str">
        <f t="shared" si="13"/>
        <v>0-19.3</v>
      </c>
      <c r="R92" s="159" t="str">
        <f t="shared" si="13"/>
        <v>0-19.4</v>
      </c>
      <c r="S92" s="104" t="str">
        <f t="shared" si="6"/>
        <v>0-21.1</v>
      </c>
      <c r="T92" s="104" t="str">
        <f t="shared" si="6"/>
        <v>0-21.2</v>
      </c>
      <c r="U92" s="104" t="str">
        <f t="shared" si="6"/>
        <v>0-23</v>
      </c>
      <c r="V92" s="104" t="str">
        <f t="shared" si="6"/>
        <v>0-24</v>
      </c>
      <c r="X92" s="104">
        <v>0</v>
      </c>
      <c r="Y92" s="123">
        <v>0</v>
      </c>
      <c r="Z92" s="123">
        <v>0</v>
      </c>
      <c r="AA92" s="123">
        <v>0</v>
      </c>
      <c r="AB92" s="123">
        <v>0</v>
      </c>
      <c r="AC92" s="123">
        <v>0</v>
      </c>
      <c r="AD92" s="123">
        <v>0</v>
      </c>
      <c r="AE92" s="123">
        <v>0</v>
      </c>
      <c r="AF92" s="123">
        <v>0</v>
      </c>
      <c r="AG92" s="123">
        <v>0</v>
      </c>
      <c r="AH92" s="123">
        <v>0</v>
      </c>
      <c r="AI92" s="123">
        <v>0</v>
      </c>
      <c r="AJ92" s="123">
        <v>0</v>
      </c>
      <c r="AK92" s="123">
        <v>0</v>
      </c>
      <c r="AL92" s="123">
        <v>0</v>
      </c>
      <c r="AM92" s="123">
        <v>0</v>
      </c>
      <c r="AN92" s="199">
        <v>0</v>
      </c>
      <c r="AO92" s="105"/>
    </row>
    <row r="93" spans="1:41" ht="13" hidden="1" thickBot="1" x14ac:dyDescent="0.3">
      <c r="C93" s="107">
        <f t="shared" si="9"/>
        <v>0</v>
      </c>
      <c r="D93" s="104" t="str">
        <f t="shared" si="10"/>
        <v>0-1</v>
      </c>
      <c r="E93" s="104" t="str">
        <f t="shared" si="11"/>
        <v>0-2.1</v>
      </c>
      <c r="F93" s="104" t="str">
        <f t="shared" si="11"/>
        <v>0-4</v>
      </c>
      <c r="G93" s="104" t="str">
        <f t="shared" si="11"/>
        <v>0-5.1</v>
      </c>
      <c r="H93" s="104" t="str">
        <f t="shared" si="11"/>
        <v>0-5.2</v>
      </c>
      <c r="I93" s="104" t="str">
        <f t="shared" si="11"/>
        <v>0-9</v>
      </c>
      <c r="J93" s="104" t="str">
        <f t="shared" si="11"/>
        <v>0-11</v>
      </c>
      <c r="K93" s="104" t="str">
        <f t="shared" si="11"/>
        <v>0-17.1</v>
      </c>
      <c r="L93" s="104" t="str">
        <f t="shared" si="11"/>
        <v>0-17.2</v>
      </c>
      <c r="M93" s="104" t="str">
        <f t="shared" si="11"/>
        <v>0-17.3</v>
      </c>
      <c r="N93" s="104" t="str">
        <f t="shared" si="11"/>
        <v>0-18</v>
      </c>
      <c r="O93" s="159" t="str">
        <f t="shared" si="12"/>
        <v>0-19.1</v>
      </c>
      <c r="P93" s="159" t="str">
        <f t="shared" si="12"/>
        <v>0-19.2</v>
      </c>
      <c r="Q93" s="159" t="str">
        <f t="shared" si="13"/>
        <v>0-19.3</v>
      </c>
      <c r="R93" s="159" t="str">
        <f t="shared" si="13"/>
        <v>0-19.4</v>
      </c>
      <c r="S93" s="104" t="str">
        <f t="shared" si="6"/>
        <v>0-21.1</v>
      </c>
      <c r="T93" s="104" t="str">
        <f t="shared" si="6"/>
        <v>0-21.2</v>
      </c>
      <c r="U93" s="104" t="str">
        <f t="shared" si="6"/>
        <v>0-23</v>
      </c>
      <c r="V93" s="104" t="str">
        <f t="shared" si="6"/>
        <v>0-24</v>
      </c>
      <c r="X93" s="104">
        <v>0</v>
      </c>
      <c r="Y93" s="123">
        <v>0</v>
      </c>
      <c r="Z93" s="123">
        <v>0</v>
      </c>
      <c r="AA93" s="123">
        <v>0</v>
      </c>
      <c r="AB93" s="123">
        <v>0</v>
      </c>
      <c r="AC93" s="123">
        <v>0</v>
      </c>
      <c r="AD93" s="123">
        <v>0</v>
      </c>
      <c r="AE93" s="123">
        <v>0</v>
      </c>
      <c r="AF93" s="123">
        <v>0</v>
      </c>
      <c r="AG93" s="123">
        <v>0</v>
      </c>
      <c r="AH93" s="123">
        <v>0</v>
      </c>
      <c r="AI93" s="123">
        <v>0</v>
      </c>
      <c r="AJ93" s="123">
        <v>0</v>
      </c>
      <c r="AK93" s="123">
        <v>0</v>
      </c>
      <c r="AL93" s="123">
        <v>0</v>
      </c>
      <c r="AM93" s="123">
        <v>0</v>
      </c>
      <c r="AN93" s="199">
        <v>0</v>
      </c>
      <c r="AO93" s="105"/>
    </row>
    <row r="94" spans="1:41" ht="13" hidden="1" thickBot="1" x14ac:dyDescent="0.3">
      <c r="C94" s="107">
        <f t="shared" si="9"/>
        <v>0</v>
      </c>
      <c r="D94" s="104" t="str">
        <f t="shared" si="10"/>
        <v>0-1</v>
      </c>
      <c r="E94" s="104" t="str">
        <f t="shared" si="11"/>
        <v>0-2.1</v>
      </c>
      <c r="F94" s="104" t="str">
        <f t="shared" si="11"/>
        <v>0-4</v>
      </c>
      <c r="G94" s="104" t="str">
        <f t="shared" si="11"/>
        <v>0-5.1</v>
      </c>
      <c r="H94" s="104" t="str">
        <f t="shared" si="11"/>
        <v>0-5.2</v>
      </c>
      <c r="I94" s="104" t="str">
        <f t="shared" si="11"/>
        <v>0-9</v>
      </c>
      <c r="J94" s="104" t="str">
        <f t="shared" si="11"/>
        <v>0-11</v>
      </c>
      <c r="K94" s="104" t="str">
        <f t="shared" si="11"/>
        <v>0-17.1</v>
      </c>
      <c r="L94" s="104" t="str">
        <f t="shared" si="11"/>
        <v>0-17.2</v>
      </c>
      <c r="M94" s="104" t="str">
        <f t="shared" si="11"/>
        <v>0-17.3</v>
      </c>
      <c r="N94" s="104" t="str">
        <f t="shared" si="11"/>
        <v>0-18</v>
      </c>
      <c r="O94" s="159" t="str">
        <f t="shared" si="12"/>
        <v>0-19.1</v>
      </c>
      <c r="P94" s="159" t="str">
        <f t="shared" si="12"/>
        <v>0-19.2</v>
      </c>
      <c r="Q94" s="159" t="str">
        <f t="shared" si="13"/>
        <v>0-19.3</v>
      </c>
      <c r="R94" s="159" t="str">
        <f t="shared" si="13"/>
        <v>0-19.4</v>
      </c>
      <c r="S94" s="104" t="str">
        <f t="shared" si="6"/>
        <v>0-21.1</v>
      </c>
      <c r="T94" s="104" t="str">
        <f t="shared" si="6"/>
        <v>0-21.2</v>
      </c>
      <c r="U94" s="104" t="str">
        <f t="shared" si="6"/>
        <v>0-23</v>
      </c>
      <c r="V94" s="104" t="str">
        <f t="shared" si="6"/>
        <v>0-24</v>
      </c>
      <c r="X94" s="104">
        <v>0</v>
      </c>
      <c r="Y94" s="123">
        <v>0</v>
      </c>
      <c r="Z94" s="123">
        <v>0</v>
      </c>
      <c r="AA94" s="123">
        <v>0</v>
      </c>
      <c r="AB94" s="123">
        <v>0</v>
      </c>
      <c r="AC94" s="123">
        <v>0</v>
      </c>
      <c r="AD94" s="123">
        <v>0</v>
      </c>
      <c r="AE94" s="123">
        <v>0</v>
      </c>
      <c r="AF94" s="123">
        <v>0</v>
      </c>
      <c r="AG94" s="123">
        <v>0</v>
      </c>
      <c r="AH94" s="123">
        <v>0</v>
      </c>
      <c r="AI94" s="123">
        <v>0</v>
      </c>
      <c r="AJ94" s="123">
        <v>0</v>
      </c>
      <c r="AK94" s="123">
        <v>0</v>
      </c>
      <c r="AL94" s="123">
        <v>0</v>
      </c>
      <c r="AM94" s="123">
        <v>0</v>
      </c>
      <c r="AN94" s="199">
        <v>0</v>
      </c>
      <c r="AO94" s="105"/>
    </row>
    <row r="95" spans="1:41" ht="13" hidden="1" thickBot="1" x14ac:dyDescent="0.3">
      <c r="C95" s="107">
        <f t="shared" si="9"/>
        <v>0</v>
      </c>
      <c r="D95" s="104" t="str">
        <f t="shared" si="10"/>
        <v>0-1</v>
      </c>
      <c r="E95" s="104" t="str">
        <f t="shared" si="11"/>
        <v>0-2.1</v>
      </c>
      <c r="F95" s="104" t="str">
        <f t="shared" si="11"/>
        <v>0-4</v>
      </c>
      <c r="G95" s="104" t="str">
        <f t="shared" si="11"/>
        <v>0-5.1</v>
      </c>
      <c r="H95" s="104" t="str">
        <f t="shared" si="11"/>
        <v>0-5.2</v>
      </c>
      <c r="I95" s="104" t="str">
        <f t="shared" si="11"/>
        <v>0-9</v>
      </c>
      <c r="J95" s="104" t="str">
        <f t="shared" si="11"/>
        <v>0-11</v>
      </c>
      <c r="K95" s="104" t="str">
        <f t="shared" si="11"/>
        <v>0-17.1</v>
      </c>
      <c r="L95" s="104" t="str">
        <f t="shared" si="11"/>
        <v>0-17.2</v>
      </c>
      <c r="M95" s="104" t="str">
        <f t="shared" si="11"/>
        <v>0-17.3</v>
      </c>
      <c r="N95" s="104" t="str">
        <f t="shared" si="11"/>
        <v>0-18</v>
      </c>
      <c r="O95" s="159" t="str">
        <f t="shared" si="12"/>
        <v>0-19.1</v>
      </c>
      <c r="P95" s="159" t="str">
        <f t="shared" si="12"/>
        <v>0-19.2</v>
      </c>
      <c r="Q95" s="159" t="str">
        <f t="shared" si="13"/>
        <v>0-19.3</v>
      </c>
      <c r="R95" s="159" t="str">
        <f t="shared" si="13"/>
        <v>0-19.4</v>
      </c>
      <c r="S95" s="104" t="str">
        <f t="shared" si="6"/>
        <v>0-21.1</v>
      </c>
      <c r="T95" s="104" t="str">
        <f t="shared" si="6"/>
        <v>0-21.2</v>
      </c>
      <c r="U95" s="104" t="str">
        <f t="shared" si="6"/>
        <v>0-23</v>
      </c>
      <c r="V95" s="104" t="str">
        <f t="shared" si="6"/>
        <v>0-24</v>
      </c>
      <c r="X95" s="104">
        <v>0</v>
      </c>
      <c r="Y95" s="123">
        <v>0</v>
      </c>
      <c r="Z95" s="123">
        <v>0</v>
      </c>
      <c r="AA95" s="123">
        <v>0</v>
      </c>
      <c r="AB95" s="123">
        <v>0</v>
      </c>
      <c r="AC95" s="123">
        <v>0</v>
      </c>
      <c r="AD95" s="123">
        <v>0</v>
      </c>
      <c r="AE95" s="123">
        <v>0</v>
      </c>
      <c r="AF95" s="123">
        <v>0</v>
      </c>
      <c r="AG95" s="123">
        <v>0</v>
      </c>
      <c r="AH95" s="123">
        <v>0</v>
      </c>
      <c r="AI95" s="123">
        <v>0</v>
      </c>
      <c r="AJ95" s="123">
        <v>0</v>
      </c>
      <c r="AK95" s="123">
        <v>0</v>
      </c>
      <c r="AL95" s="123">
        <v>0</v>
      </c>
      <c r="AM95" s="123">
        <v>0</v>
      </c>
      <c r="AN95" s="199">
        <v>0</v>
      </c>
      <c r="AO95" s="105"/>
    </row>
    <row r="96" spans="1:41" ht="13" hidden="1" thickBot="1" x14ac:dyDescent="0.3">
      <c r="C96" s="107">
        <f t="shared" si="9"/>
        <v>0</v>
      </c>
      <c r="D96" s="104" t="str">
        <f t="shared" si="10"/>
        <v>0-1</v>
      </c>
      <c r="E96" s="104" t="str">
        <f t="shared" ref="E96:N105" si="14">$C96&amp;"-"&amp;E$84</f>
        <v>0-2.1</v>
      </c>
      <c r="F96" s="104" t="str">
        <f t="shared" si="14"/>
        <v>0-4</v>
      </c>
      <c r="G96" s="104" t="str">
        <f t="shared" si="14"/>
        <v>0-5.1</v>
      </c>
      <c r="H96" s="104" t="str">
        <f t="shared" si="14"/>
        <v>0-5.2</v>
      </c>
      <c r="I96" s="104" t="str">
        <f t="shared" si="14"/>
        <v>0-9</v>
      </c>
      <c r="J96" s="104" t="str">
        <f t="shared" si="14"/>
        <v>0-11</v>
      </c>
      <c r="K96" s="104" t="str">
        <f t="shared" si="14"/>
        <v>0-17.1</v>
      </c>
      <c r="L96" s="104" t="str">
        <f t="shared" si="14"/>
        <v>0-17.2</v>
      </c>
      <c r="M96" s="104" t="str">
        <f t="shared" si="14"/>
        <v>0-17.3</v>
      </c>
      <c r="N96" s="104" t="str">
        <f t="shared" si="14"/>
        <v>0-18</v>
      </c>
      <c r="O96" s="159" t="str">
        <f t="shared" si="12"/>
        <v>0-19.1</v>
      </c>
      <c r="P96" s="159" t="str">
        <f t="shared" si="12"/>
        <v>0-19.2</v>
      </c>
      <c r="Q96" s="159" t="str">
        <f t="shared" si="13"/>
        <v>0-19.3</v>
      </c>
      <c r="R96" s="159" t="str">
        <f t="shared" si="13"/>
        <v>0-19.4</v>
      </c>
      <c r="S96" s="104" t="str">
        <f t="shared" si="6"/>
        <v>0-21.1</v>
      </c>
      <c r="T96" s="104" t="str">
        <f t="shared" si="6"/>
        <v>0-21.2</v>
      </c>
      <c r="U96" s="104" t="str">
        <f t="shared" si="6"/>
        <v>0-23</v>
      </c>
      <c r="V96" s="104" t="str">
        <f t="shared" si="6"/>
        <v>0-24</v>
      </c>
      <c r="X96" s="104">
        <v>0</v>
      </c>
      <c r="Y96" s="123">
        <v>0</v>
      </c>
      <c r="Z96" s="123">
        <v>0</v>
      </c>
      <c r="AA96" s="123">
        <v>0</v>
      </c>
      <c r="AB96" s="123">
        <v>0</v>
      </c>
      <c r="AC96" s="123">
        <v>0</v>
      </c>
      <c r="AD96" s="123">
        <v>0</v>
      </c>
      <c r="AE96" s="123">
        <v>0</v>
      </c>
      <c r="AF96" s="123">
        <v>0</v>
      </c>
      <c r="AG96" s="123">
        <v>0</v>
      </c>
      <c r="AH96" s="123">
        <v>0</v>
      </c>
      <c r="AI96" s="123">
        <v>0</v>
      </c>
      <c r="AJ96" s="123">
        <v>0</v>
      </c>
      <c r="AK96" s="123">
        <v>0</v>
      </c>
      <c r="AL96" s="123">
        <v>0</v>
      </c>
      <c r="AM96" s="123">
        <v>0</v>
      </c>
      <c r="AN96" s="199">
        <v>0</v>
      </c>
      <c r="AO96" s="105"/>
    </row>
    <row r="97" spans="3:41" ht="13" hidden="1" thickBot="1" x14ac:dyDescent="0.3">
      <c r="C97" s="107">
        <f t="shared" si="9"/>
        <v>0</v>
      </c>
      <c r="D97" s="104" t="str">
        <f t="shared" si="10"/>
        <v>0-1</v>
      </c>
      <c r="E97" s="104" t="str">
        <f t="shared" si="14"/>
        <v>0-2.1</v>
      </c>
      <c r="F97" s="104" t="str">
        <f t="shared" si="14"/>
        <v>0-4</v>
      </c>
      <c r="G97" s="104" t="str">
        <f t="shared" si="14"/>
        <v>0-5.1</v>
      </c>
      <c r="H97" s="104" t="str">
        <f t="shared" si="14"/>
        <v>0-5.2</v>
      </c>
      <c r="I97" s="104" t="str">
        <f t="shared" si="14"/>
        <v>0-9</v>
      </c>
      <c r="J97" s="104" t="str">
        <f t="shared" si="14"/>
        <v>0-11</v>
      </c>
      <c r="K97" s="104" t="str">
        <f t="shared" si="14"/>
        <v>0-17.1</v>
      </c>
      <c r="L97" s="104" t="str">
        <f t="shared" si="14"/>
        <v>0-17.2</v>
      </c>
      <c r="M97" s="104" t="str">
        <f t="shared" si="14"/>
        <v>0-17.3</v>
      </c>
      <c r="N97" s="104" t="str">
        <f t="shared" si="14"/>
        <v>0-18</v>
      </c>
      <c r="O97" s="159" t="str">
        <f t="shared" si="12"/>
        <v>0-19.1</v>
      </c>
      <c r="P97" s="159" t="str">
        <f t="shared" si="12"/>
        <v>0-19.2</v>
      </c>
      <c r="Q97" s="159" t="str">
        <f t="shared" si="13"/>
        <v>0-19.3</v>
      </c>
      <c r="R97" s="159" t="str">
        <f t="shared" si="13"/>
        <v>0-19.4</v>
      </c>
      <c r="S97" s="104" t="str">
        <f t="shared" si="6"/>
        <v>0-21.1</v>
      </c>
      <c r="T97" s="104" t="str">
        <f t="shared" si="6"/>
        <v>0-21.2</v>
      </c>
      <c r="U97" s="104" t="str">
        <f t="shared" si="6"/>
        <v>0-23</v>
      </c>
      <c r="V97" s="104" t="str">
        <f t="shared" si="6"/>
        <v>0-24</v>
      </c>
      <c r="X97" s="104">
        <v>0</v>
      </c>
      <c r="Y97" s="123">
        <v>0</v>
      </c>
      <c r="Z97" s="123">
        <v>0</v>
      </c>
      <c r="AA97" s="123">
        <v>0</v>
      </c>
      <c r="AB97" s="123">
        <v>0</v>
      </c>
      <c r="AC97" s="123">
        <v>0</v>
      </c>
      <c r="AD97" s="123">
        <v>0</v>
      </c>
      <c r="AE97" s="123">
        <v>0</v>
      </c>
      <c r="AF97" s="123">
        <v>0</v>
      </c>
      <c r="AG97" s="123">
        <v>0</v>
      </c>
      <c r="AH97" s="123">
        <v>0</v>
      </c>
      <c r="AI97" s="123">
        <v>0</v>
      </c>
      <c r="AJ97" s="123">
        <v>0</v>
      </c>
      <c r="AK97" s="123">
        <v>0</v>
      </c>
      <c r="AL97" s="123">
        <v>0</v>
      </c>
      <c r="AM97" s="123">
        <v>0</v>
      </c>
      <c r="AN97" s="199">
        <v>0</v>
      </c>
      <c r="AO97" s="105"/>
    </row>
    <row r="98" spans="3:41" ht="13" hidden="1" thickBot="1" x14ac:dyDescent="0.3">
      <c r="C98" s="107">
        <f t="shared" si="9"/>
        <v>0</v>
      </c>
      <c r="D98" s="104" t="str">
        <f t="shared" si="10"/>
        <v>0-1</v>
      </c>
      <c r="E98" s="104" t="str">
        <f t="shared" si="14"/>
        <v>0-2.1</v>
      </c>
      <c r="F98" s="104" t="str">
        <f t="shared" si="14"/>
        <v>0-4</v>
      </c>
      <c r="G98" s="104" t="str">
        <f t="shared" si="14"/>
        <v>0-5.1</v>
      </c>
      <c r="H98" s="104" t="str">
        <f t="shared" si="14"/>
        <v>0-5.2</v>
      </c>
      <c r="I98" s="104" t="str">
        <f t="shared" si="14"/>
        <v>0-9</v>
      </c>
      <c r="J98" s="104" t="str">
        <f t="shared" si="14"/>
        <v>0-11</v>
      </c>
      <c r="K98" s="104" t="str">
        <f t="shared" si="14"/>
        <v>0-17.1</v>
      </c>
      <c r="L98" s="104" t="str">
        <f t="shared" si="14"/>
        <v>0-17.2</v>
      </c>
      <c r="M98" s="104" t="str">
        <f t="shared" si="14"/>
        <v>0-17.3</v>
      </c>
      <c r="N98" s="104" t="str">
        <f t="shared" si="14"/>
        <v>0-18</v>
      </c>
      <c r="O98" s="159" t="str">
        <f t="shared" si="12"/>
        <v>0-19.1</v>
      </c>
      <c r="P98" s="159" t="str">
        <f t="shared" si="12"/>
        <v>0-19.2</v>
      </c>
      <c r="Q98" s="159" t="str">
        <f t="shared" si="13"/>
        <v>0-19.3</v>
      </c>
      <c r="R98" s="159" t="str">
        <f t="shared" si="13"/>
        <v>0-19.4</v>
      </c>
      <c r="S98" s="104" t="str">
        <f t="shared" si="6"/>
        <v>0-21.1</v>
      </c>
      <c r="T98" s="104" t="str">
        <f t="shared" si="6"/>
        <v>0-21.2</v>
      </c>
      <c r="U98" s="104" t="str">
        <f t="shared" si="6"/>
        <v>0-23</v>
      </c>
      <c r="V98" s="104" t="str">
        <f t="shared" si="6"/>
        <v>0-24</v>
      </c>
      <c r="X98" s="104">
        <v>0</v>
      </c>
      <c r="Y98" s="123">
        <v>0</v>
      </c>
      <c r="Z98" s="123">
        <v>0</v>
      </c>
      <c r="AA98" s="123">
        <v>0</v>
      </c>
      <c r="AB98" s="123">
        <v>0</v>
      </c>
      <c r="AC98" s="123">
        <v>0</v>
      </c>
      <c r="AD98" s="123">
        <v>0</v>
      </c>
      <c r="AE98" s="123">
        <v>0</v>
      </c>
      <c r="AF98" s="123">
        <v>0</v>
      </c>
      <c r="AG98" s="123">
        <v>0</v>
      </c>
      <c r="AH98" s="123">
        <v>0</v>
      </c>
      <c r="AI98" s="123">
        <v>0</v>
      </c>
      <c r="AJ98" s="123">
        <v>0</v>
      </c>
      <c r="AK98" s="123">
        <v>0</v>
      </c>
      <c r="AL98" s="123">
        <v>0</v>
      </c>
      <c r="AM98" s="123">
        <v>0</v>
      </c>
      <c r="AN98" s="199">
        <v>0</v>
      </c>
      <c r="AO98" s="105"/>
    </row>
    <row r="99" spans="3:41" ht="13" hidden="1" thickBot="1" x14ac:dyDescent="0.3">
      <c r="C99" s="107">
        <f t="shared" si="9"/>
        <v>0</v>
      </c>
      <c r="D99" s="104" t="str">
        <f t="shared" si="10"/>
        <v>0-1</v>
      </c>
      <c r="E99" s="104" t="str">
        <f t="shared" si="14"/>
        <v>0-2.1</v>
      </c>
      <c r="F99" s="104" t="str">
        <f t="shared" si="14"/>
        <v>0-4</v>
      </c>
      <c r="G99" s="104" t="str">
        <f t="shared" si="14"/>
        <v>0-5.1</v>
      </c>
      <c r="H99" s="104" t="str">
        <f t="shared" si="14"/>
        <v>0-5.2</v>
      </c>
      <c r="I99" s="104" t="str">
        <f t="shared" si="14"/>
        <v>0-9</v>
      </c>
      <c r="J99" s="104" t="str">
        <f t="shared" si="14"/>
        <v>0-11</v>
      </c>
      <c r="K99" s="104" t="str">
        <f t="shared" si="14"/>
        <v>0-17.1</v>
      </c>
      <c r="L99" s="104" t="str">
        <f t="shared" si="14"/>
        <v>0-17.2</v>
      </c>
      <c r="M99" s="104" t="str">
        <f t="shared" si="14"/>
        <v>0-17.3</v>
      </c>
      <c r="N99" s="104" t="str">
        <f t="shared" si="14"/>
        <v>0-18</v>
      </c>
      <c r="O99" s="159" t="str">
        <f t="shared" si="12"/>
        <v>0-19.1</v>
      </c>
      <c r="P99" s="159" t="str">
        <f t="shared" si="12"/>
        <v>0-19.2</v>
      </c>
      <c r="Q99" s="159" t="str">
        <f t="shared" si="13"/>
        <v>0-19.3</v>
      </c>
      <c r="R99" s="159" t="str">
        <f t="shared" si="13"/>
        <v>0-19.4</v>
      </c>
      <c r="S99" s="104" t="str">
        <f t="shared" si="6"/>
        <v>0-21.1</v>
      </c>
      <c r="T99" s="104" t="str">
        <f t="shared" si="6"/>
        <v>0-21.2</v>
      </c>
      <c r="U99" s="104" t="str">
        <f t="shared" si="6"/>
        <v>0-23</v>
      </c>
      <c r="V99" s="104" t="str">
        <f t="shared" si="6"/>
        <v>0-24</v>
      </c>
      <c r="X99" s="104">
        <v>0</v>
      </c>
      <c r="Y99" s="123">
        <v>0</v>
      </c>
      <c r="Z99" s="123">
        <v>0</v>
      </c>
      <c r="AA99" s="123">
        <v>0</v>
      </c>
      <c r="AB99" s="123">
        <v>0</v>
      </c>
      <c r="AC99" s="123">
        <v>0</v>
      </c>
      <c r="AD99" s="123">
        <v>0</v>
      </c>
      <c r="AE99" s="123">
        <v>0</v>
      </c>
      <c r="AF99" s="123">
        <v>0</v>
      </c>
      <c r="AG99" s="123">
        <v>0</v>
      </c>
      <c r="AH99" s="123">
        <v>0</v>
      </c>
      <c r="AI99" s="123">
        <v>0</v>
      </c>
      <c r="AJ99" s="123">
        <v>0</v>
      </c>
      <c r="AK99" s="123">
        <v>0</v>
      </c>
      <c r="AL99" s="123">
        <v>0</v>
      </c>
      <c r="AM99" s="123">
        <v>0</v>
      </c>
      <c r="AN99" s="199">
        <v>0</v>
      </c>
      <c r="AO99" s="105"/>
    </row>
    <row r="100" spans="3:41" ht="13" hidden="1" thickBot="1" x14ac:dyDescent="0.3">
      <c r="C100" s="107">
        <f t="shared" si="9"/>
        <v>0</v>
      </c>
      <c r="D100" s="104" t="str">
        <f t="shared" si="10"/>
        <v>0-1</v>
      </c>
      <c r="E100" s="104" t="str">
        <f t="shared" si="14"/>
        <v>0-2.1</v>
      </c>
      <c r="F100" s="104" t="str">
        <f t="shared" si="14"/>
        <v>0-4</v>
      </c>
      <c r="G100" s="104" t="str">
        <f t="shared" si="14"/>
        <v>0-5.1</v>
      </c>
      <c r="H100" s="104" t="str">
        <f t="shared" si="14"/>
        <v>0-5.2</v>
      </c>
      <c r="I100" s="104" t="str">
        <f t="shared" si="14"/>
        <v>0-9</v>
      </c>
      <c r="J100" s="104" t="str">
        <f t="shared" si="14"/>
        <v>0-11</v>
      </c>
      <c r="K100" s="104" t="str">
        <f t="shared" si="14"/>
        <v>0-17.1</v>
      </c>
      <c r="L100" s="104" t="str">
        <f t="shared" si="14"/>
        <v>0-17.2</v>
      </c>
      <c r="M100" s="104" t="str">
        <f t="shared" si="14"/>
        <v>0-17.3</v>
      </c>
      <c r="N100" s="104" t="str">
        <f t="shared" si="14"/>
        <v>0-18</v>
      </c>
      <c r="O100" s="159" t="str">
        <f t="shared" si="12"/>
        <v>0-19.1</v>
      </c>
      <c r="P100" s="159" t="str">
        <f t="shared" si="12"/>
        <v>0-19.2</v>
      </c>
      <c r="Q100" s="159" t="str">
        <f t="shared" si="13"/>
        <v>0-19.3</v>
      </c>
      <c r="R100" s="159" t="str">
        <f t="shared" si="13"/>
        <v>0-19.4</v>
      </c>
      <c r="S100" s="104" t="str">
        <f t="shared" si="6"/>
        <v>0-21.1</v>
      </c>
      <c r="T100" s="104" t="str">
        <f t="shared" si="6"/>
        <v>0-21.2</v>
      </c>
      <c r="U100" s="104" t="str">
        <f t="shared" si="6"/>
        <v>0-23</v>
      </c>
      <c r="V100" s="104" t="str">
        <f t="shared" ref="S100:V116" si="15">$C100&amp;"-"&amp;V$84</f>
        <v>0-24</v>
      </c>
      <c r="X100" s="104">
        <v>0</v>
      </c>
      <c r="Y100" s="123">
        <v>0</v>
      </c>
      <c r="Z100" s="123">
        <v>0</v>
      </c>
      <c r="AA100" s="123">
        <v>0</v>
      </c>
      <c r="AB100" s="123">
        <v>0</v>
      </c>
      <c r="AC100" s="123">
        <v>0</v>
      </c>
      <c r="AD100" s="123">
        <v>0</v>
      </c>
      <c r="AE100" s="123">
        <v>0</v>
      </c>
      <c r="AF100" s="123">
        <v>0</v>
      </c>
      <c r="AG100" s="123">
        <v>0</v>
      </c>
      <c r="AH100" s="123">
        <v>0</v>
      </c>
      <c r="AI100" s="123">
        <v>0</v>
      </c>
      <c r="AJ100" s="123">
        <v>0</v>
      </c>
      <c r="AK100" s="123">
        <v>0</v>
      </c>
      <c r="AL100" s="123">
        <v>0</v>
      </c>
      <c r="AM100" s="123">
        <v>0</v>
      </c>
      <c r="AN100" s="199">
        <v>0</v>
      </c>
      <c r="AO100" s="105"/>
    </row>
    <row r="101" spans="3:41" ht="13" hidden="1" thickBot="1" x14ac:dyDescent="0.3">
      <c r="C101" s="107">
        <f t="shared" si="9"/>
        <v>0</v>
      </c>
      <c r="D101" s="104" t="str">
        <f t="shared" si="10"/>
        <v>0-1</v>
      </c>
      <c r="E101" s="104" t="str">
        <f t="shared" si="14"/>
        <v>0-2.1</v>
      </c>
      <c r="F101" s="104" t="str">
        <f t="shared" si="14"/>
        <v>0-4</v>
      </c>
      <c r="G101" s="104" t="str">
        <f t="shared" si="14"/>
        <v>0-5.1</v>
      </c>
      <c r="H101" s="104" t="str">
        <f t="shared" si="14"/>
        <v>0-5.2</v>
      </c>
      <c r="I101" s="104" t="str">
        <f t="shared" si="14"/>
        <v>0-9</v>
      </c>
      <c r="J101" s="104" t="str">
        <f t="shared" si="14"/>
        <v>0-11</v>
      </c>
      <c r="K101" s="104" t="str">
        <f t="shared" si="14"/>
        <v>0-17.1</v>
      </c>
      <c r="L101" s="104" t="str">
        <f t="shared" si="14"/>
        <v>0-17.2</v>
      </c>
      <c r="M101" s="104" t="str">
        <f t="shared" si="14"/>
        <v>0-17.3</v>
      </c>
      <c r="N101" s="104" t="str">
        <f t="shared" si="14"/>
        <v>0-18</v>
      </c>
      <c r="O101" s="159" t="str">
        <f t="shared" si="12"/>
        <v>0-19.1</v>
      </c>
      <c r="P101" s="159" t="str">
        <f t="shared" si="12"/>
        <v>0-19.2</v>
      </c>
      <c r="Q101" s="159" t="str">
        <f t="shared" si="13"/>
        <v>0-19.3</v>
      </c>
      <c r="R101" s="159" t="str">
        <f t="shared" si="13"/>
        <v>0-19.4</v>
      </c>
      <c r="S101" s="104" t="str">
        <f t="shared" si="15"/>
        <v>0-21.1</v>
      </c>
      <c r="T101" s="104" t="str">
        <f t="shared" si="15"/>
        <v>0-21.2</v>
      </c>
      <c r="U101" s="104" t="str">
        <f t="shared" si="15"/>
        <v>0-23</v>
      </c>
      <c r="V101" s="104" t="str">
        <f t="shared" si="15"/>
        <v>0-24</v>
      </c>
      <c r="X101" s="104">
        <v>0</v>
      </c>
      <c r="Y101" s="123">
        <v>0</v>
      </c>
      <c r="Z101" s="123">
        <v>0</v>
      </c>
      <c r="AA101" s="123">
        <v>0</v>
      </c>
      <c r="AB101" s="123">
        <v>0</v>
      </c>
      <c r="AC101" s="123">
        <v>0</v>
      </c>
      <c r="AD101" s="123">
        <v>0</v>
      </c>
      <c r="AE101" s="123">
        <v>0</v>
      </c>
      <c r="AF101" s="123">
        <v>0</v>
      </c>
      <c r="AG101" s="123">
        <v>0</v>
      </c>
      <c r="AH101" s="123">
        <v>0</v>
      </c>
      <c r="AI101" s="123">
        <v>0</v>
      </c>
      <c r="AJ101" s="123">
        <v>0</v>
      </c>
      <c r="AK101" s="123">
        <v>0</v>
      </c>
      <c r="AL101" s="123">
        <v>0</v>
      </c>
      <c r="AM101" s="123">
        <v>0</v>
      </c>
      <c r="AN101" s="199">
        <v>0</v>
      </c>
      <c r="AO101" s="105"/>
    </row>
    <row r="102" spans="3:41" ht="13" hidden="1" thickBot="1" x14ac:dyDescent="0.3">
      <c r="C102" s="107">
        <f t="shared" si="9"/>
        <v>0</v>
      </c>
      <c r="D102" s="104" t="str">
        <f t="shared" si="10"/>
        <v>0-1</v>
      </c>
      <c r="E102" s="104" t="str">
        <f t="shared" si="14"/>
        <v>0-2.1</v>
      </c>
      <c r="F102" s="104" t="str">
        <f t="shared" si="14"/>
        <v>0-4</v>
      </c>
      <c r="G102" s="104" t="str">
        <f t="shared" si="14"/>
        <v>0-5.1</v>
      </c>
      <c r="H102" s="104" t="str">
        <f t="shared" si="14"/>
        <v>0-5.2</v>
      </c>
      <c r="I102" s="104" t="str">
        <f t="shared" si="14"/>
        <v>0-9</v>
      </c>
      <c r="J102" s="104" t="str">
        <f t="shared" si="14"/>
        <v>0-11</v>
      </c>
      <c r="K102" s="104" t="str">
        <f t="shared" si="14"/>
        <v>0-17.1</v>
      </c>
      <c r="L102" s="104" t="str">
        <f t="shared" si="14"/>
        <v>0-17.2</v>
      </c>
      <c r="M102" s="104" t="str">
        <f t="shared" si="14"/>
        <v>0-17.3</v>
      </c>
      <c r="N102" s="104" t="str">
        <f t="shared" si="14"/>
        <v>0-18</v>
      </c>
      <c r="O102" s="159" t="str">
        <f t="shared" si="12"/>
        <v>0-19.1</v>
      </c>
      <c r="P102" s="159" t="str">
        <f t="shared" si="12"/>
        <v>0-19.2</v>
      </c>
      <c r="Q102" s="159" t="str">
        <f t="shared" si="13"/>
        <v>0-19.3</v>
      </c>
      <c r="R102" s="159" t="str">
        <f t="shared" si="13"/>
        <v>0-19.4</v>
      </c>
      <c r="S102" s="104" t="str">
        <f t="shared" si="15"/>
        <v>0-21.1</v>
      </c>
      <c r="T102" s="104" t="str">
        <f t="shared" si="15"/>
        <v>0-21.2</v>
      </c>
      <c r="U102" s="104" t="str">
        <f t="shared" si="15"/>
        <v>0-23</v>
      </c>
      <c r="V102" s="104" t="str">
        <f t="shared" si="15"/>
        <v>0-24</v>
      </c>
      <c r="X102" s="104">
        <v>0</v>
      </c>
      <c r="Y102" s="123">
        <v>0</v>
      </c>
      <c r="Z102" s="123">
        <v>0</v>
      </c>
      <c r="AA102" s="123">
        <v>0</v>
      </c>
      <c r="AB102" s="123">
        <v>0</v>
      </c>
      <c r="AC102" s="123">
        <v>0</v>
      </c>
      <c r="AD102" s="123">
        <v>0</v>
      </c>
      <c r="AE102" s="123">
        <v>0</v>
      </c>
      <c r="AF102" s="123">
        <v>0</v>
      </c>
      <c r="AG102" s="123">
        <v>0</v>
      </c>
      <c r="AH102" s="123">
        <v>0</v>
      </c>
      <c r="AI102" s="123">
        <v>0</v>
      </c>
      <c r="AJ102" s="123">
        <v>0</v>
      </c>
      <c r="AK102" s="123">
        <v>0</v>
      </c>
      <c r="AL102" s="123">
        <v>0</v>
      </c>
      <c r="AM102" s="123">
        <v>0</v>
      </c>
      <c r="AN102" s="199">
        <v>0</v>
      </c>
      <c r="AO102" s="105"/>
    </row>
    <row r="103" spans="3:41" ht="13" hidden="1" thickBot="1" x14ac:dyDescent="0.3">
      <c r="C103" s="107">
        <f t="shared" si="9"/>
        <v>0</v>
      </c>
      <c r="D103" s="104" t="str">
        <f t="shared" si="10"/>
        <v>0-1</v>
      </c>
      <c r="E103" s="104" t="str">
        <f t="shared" si="14"/>
        <v>0-2.1</v>
      </c>
      <c r="F103" s="104" t="str">
        <f t="shared" si="14"/>
        <v>0-4</v>
      </c>
      <c r="G103" s="104" t="str">
        <f t="shared" si="14"/>
        <v>0-5.1</v>
      </c>
      <c r="H103" s="104" t="str">
        <f t="shared" si="14"/>
        <v>0-5.2</v>
      </c>
      <c r="I103" s="104" t="str">
        <f t="shared" si="14"/>
        <v>0-9</v>
      </c>
      <c r="J103" s="104" t="str">
        <f t="shared" si="14"/>
        <v>0-11</v>
      </c>
      <c r="K103" s="104" t="str">
        <f t="shared" si="14"/>
        <v>0-17.1</v>
      </c>
      <c r="L103" s="104" t="str">
        <f t="shared" si="14"/>
        <v>0-17.2</v>
      </c>
      <c r="M103" s="104" t="str">
        <f t="shared" si="14"/>
        <v>0-17.3</v>
      </c>
      <c r="N103" s="104" t="str">
        <f t="shared" si="14"/>
        <v>0-18</v>
      </c>
      <c r="O103" s="159" t="str">
        <f t="shared" si="12"/>
        <v>0-19.1</v>
      </c>
      <c r="P103" s="159" t="str">
        <f t="shared" si="12"/>
        <v>0-19.2</v>
      </c>
      <c r="Q103" s="159" t="str">
        <f t="shared" si="13"/>
        <v>0-19.3</v>
      </c>
      <c r="R103" s="159" t="str">
        <f t="shared" si="13"/>
        <v>0-19.4</v>
      </c>
      <c r="S103" s="104" t="str">
        <f t="shared" si="15"/>
        <v>0-21.1</v>
      </c>
      <c r="T103" s="104" t="str">
        <f t="shared" si="15"/>
        <v>0-21.2</v>
      </c>
      <c r="U103" s="104" t="str">
        <f t="shared" si="15"/>
        <v>0-23</v>
      </c>
      <c r="V103" s="104" t="str">
        <f t="shared" si="15"/>
        <v>0-24</v>
      </c>
      <c r="X103" s="104">
        <v>0</v>
      </c>
      <c r="Y103" s="123">
        <v>0</v>
      </c>
      <c r="Z103" s="123">
        <v>0</v>
      </c>
      <c r="AA103" s="123">
        <v>0</v>
      </c>
      <c r="AB103" s="123">
        <v>0</v>
      </c>
      <c r="AC103" s="123">
        <v>0</v>
      </c>
      <c r="AD103" s="123">
        <v>0</v>
      </c>
      <c r="AE103" s="123">
        <v>0</v>
      </c>
      <c r="AF103" s="123">
        <v>0</v>
      </c>
      <c r="AG103" s="123">
        <v>0</v>
      </c>
      <c r="AH103" s="123">
        <v>0</v>
      </c>
      <c r="AI103" s="123">
        <v>0</v>
      </c>
      <c r="AJ103" s="123">
        <v>0</v>
      </c>
      <c r="AK103" s="123">
        <v>0</v>
      </c>
      <c r="AL103" s="123">
        <v>0</v>
      </c>
      <c r="AM103" s="123">
        <v>0</v>
      </c>
      <c r="AN103" s="199">
        <v>0</v>
      </c>
      <c r="AO103" s="105"/>
    </row>
    <row r="104" spans="3:41" ht="13" hidden="1" thickBot="1" x14ac:dyDescent="0.3">
      <c r="C104" s="107">
        <f t="shared" si="9"/>
        <v>0</v>
      </c>
      <c r="D104" s="104" t="str">
        <f t="shared" si="10"/>
        <v>0-1</v>
      </c>
      <c r="E104" s="104" t="str">
        <f t="shared" si="14"/>
        <v>0-2.1</v>
      </c>
      <c r="F104" s="104" t="str">
        <f t="shared" si="14"/>
        <v>0-4</v>
      </c>
      <c r="G104" s="104" t="str">
        <f t="shared" si="14"/>
        <v>0-5.1</v>
      </c>
      <c r="H104" s="104" t="str">
        <f t="shared" si="14"/>
        <v>0-5.2</v>
      </c>
      <c r="I104" s="104" t="str">
        <f t="shared" si="14"/>
        <v>0-9</v>
      </c>
      <c r="J104" s="104" t="str">
        <f t="shared" si="14"/>
        <v>0-11</v>
      </c>
      <c r="K104" s="104" t="str">
        <f t="shared" si="14"/>
        <v>0-17.1</v>
      </c>
      <c r="L104" s="104" t="str">
        <f t="shared" si="14"/>
        <v>0-17.2</v>
      </c>
      <c r="M104" s="104" t="str">
        <f t="shared" si="14"/>
        <v>0-17.3</v>
      </c>
      <c r="N104" s="104" t="str">
        <f t="shared" si="14"/>
        <v>0-18</v>
      </c>
      <c r="O104" s="159" t="str">
        <f t="shared" si="12"/>
        <v>0-19.1</v>
      </c>
      <c r="P104" s="159" t="str">
        <f t="shared" si="12"/>
        <v>0-19.2</v>
      </c>
      <c r="Q104" s="159" t="str">
        <f t="shared" si="13"/>
        <v>0-19.3</v>
      </c>
      <c r="R104" s="159" t="str">
        <f t="shared" si="13"/>
        <v>0-19.4</v>
      </c>
      <c r="S104" s="104" t="str">
        <f t="shared" si="15"/>
        <v>0-21.1</v>
      </c>
      <c r="T104" s="104" t="str">
        <f t="shared" si="15"/>
        <v>0-21.2</v>
      </c>
      <c r="U104" s="104" t="str">
        <f t="shared" si="15"/>
        <v>0-23</v>
      </c>
      <c r="V104" s="104" t="str">
        <f t="shared" si="15"/>
        <v>0-24</v>
      </c>
      <c r="X104" s="104">
        <v>0</v>
      </c>
      <c r="Y104" s="123">
        <v>0</v>
      </c>
      <c r="Z104" s="123">
        <v>0</v>
      </c>
      <c r="AA104" s="123">
        <v>0</v>
      </c>
      <c r="AB104" s="123">
        <v>0</v>
      </c>
      <c r="AC104" s="123">
        <v>0</v>
      </c>
      <c r="AD104" s="123">
        <v>0</v>
      </c>
      <c r="AE104" s="123">
        <v>0</v>
      </c>
      <c r="AF104" s="123">
        <v>0</v>
      </c>
      <c r="AG104" s="123">
        <v>0</v>
      </c>
      <c r="AH104" s="123">
        <v>0</v>
      </c>
      <c r="AI104" s="123">
        <v>0</v>
      </c>
      <c r="AJ104" s="123">
        <v>0</v>
      </c>
      <c r="AK104" s="123">
        <v>0</v>
      </c>
      <c r="AL104" s="123">
        <v>0</v>
      </c>
      <c r="AM104" s="123">
        <v>0</v>
      </c>
      <c r="AN104" s="199">
        <v>0</v>
      </c>
      <c r="AO104" s="105"/>
    </row>
    <row r="105" spans="3:41" ht="13" hidden="1" thickBot="1" x14ac:dyDescent="0.3">
      <c r="C105" s="107">
        <f t="shared" si="9"/>
        <v>0</v>
      </c>
      <c r="D105" s="104" t="str">
        <f t="shared" si="10"/>
        <v>0-1</v>
      </c>
      <c r="E105" s="104" t="str">
        <f t="shared" si="14"/>
        <v>0-2.1</v>
      </c>
      <c r="F105" s="104" t="str">
        <f t="shared" si="14"/>
        <v>0-4</v>
      </c>
      <c r="G105" s="104" t="str">
        <f t="shared" si="14"/>
        <v>0-5.1</v>
      </c>
      <c r="H105" s="104" t="str">
        <f t="shared" si="14"/>
        <v>0-5.2</v>
      </c>
      <c r="I105" s="104" t="str">
        <f t="shared" si="14"/>
        <v>0-9</v>
      </c>
      <c r="J105" s="104" t="str">
        <f t="shared" si="14"/>
        <v>0-11</v>
      </c>
      <c r="K105" s="104" t="str">
        <f t="shared" si="14"/>
        <v>0-17.1</v>
      </c>
      <c r="L105" s="104" t="str">
        <f t="shared" si="14"/>
        <v>0-17.2</v>
      </c>
      <c r="M105" s="104" t="str">
        <f t="shared" si="14"/>
        <v>0-17.3</v>
      </c>
      <c r="N105" s="104" t="str">
        <f t="shared" si="14"/>
        <v>0-18</v>
      </c>
      <c r="O105" s="159" t="str">
        <f t="shared" si="12"/>
        <v>0-19.1</v>
      </c>
      <c r="P105" s="159" t="str">
        <f t="shared" si="12"/>
        <v>0-19.2</v>
      </c>
      <c r="Q105" s="159" t="str">
        <f t="shared" si="13"/>
        <v>0-19.3</v>
      </c>
      <c r="R105" s="159" t="str">
        <f t="shared" si="13"/>
        <v>0-19.4</v>
      </c>
      <c r="S105" s="104" t="str">
        <f t="shared" si="15"/>
        <v>0-21.1</v>
      </c>
      <c r="T105" s="104" t="str">
        <f t="shared" si="15"/>
        <v>0-21.2</v>
      </c>
      <c r="U105" s="104" t="str">
        <f t="shared" si="15"/>
        <v>0-23</v>
      </c>
      <c r="V105" s="104" t="str">
        <f t="shared" si="15"/>
        <v>0-24</v>
      </c>
      <c r="X105" s="104">
        <v>0</v>
      </c>
      <c r="Y105" s="123">
        <v>0</v>
      </c>
      <c r="Z105" s="123">
        <v>0</v>
      </c>
      <c r="AA105" s="123">
        <v>0</v>
      </c>
      <c r="AB105" s="123">
        <v>0</v>
      </c>
      <c r="AC105" s="123">
        <v>0</v>
      </c>
      <c r="AD105" s="123">
        <v>0</v>
      </c>
      <c r="AE105" s="123">
        <v>0</v>
      </c>
      <c r="AF105" s="123">
        <v>0</v>
      </c>
      <c r="AG105" s="123">
        <v>0</v>
      </c>
      <c r="AH105" s="123">
        <v>0</v>
      </c>
      <c r="AI105" s="123">
        <v>0</v>
      </c>
      <c r="AJ105" s="123">
        <v>0</v>
      </c>
      <c r="AK105" s="123">
        <v>0</v>
      </c>
      <c r="AL105" s="123">
        <v>0</v>
      </c>
      <c r="AM105" s="123">
        <v>0</v>
      </c>
      <c r="AN105" s="199">
        <v>0</v>
      </c>
      <c r="AO105" s="105"/>
    </row>
    <row r="106" spans="3:41" ht="13" hidden="1" thickBot="1" x14ac:dyDescent="0.3">
      <c r="C106" s="107">
        <f t="shared" si="9"/>
        <v>0</v>
      </c>
      <c r="D106" s="104" t="str">
        <f t="shared" si="10"/>
        <v>0-1</v>
      </c>
      <c r="E106" s="104" t="str">
        <f t="shared" ref="E106:N115" si="16">$C106&amp;"-"&amp;E$84</f>
        <v>0-2.1</v>
      </c>
      <c r="F106" s="104" t="str">
        <f t="shared" si="16"/>
        <v>0-4</v>
      </c>
      <c r="G106" s="104" t="str">
        <f t="shared" si="16"/>
        <v>0-5.1</v>
      </c>
      <c r="H106" s="104" t="str">
        <f t="shared" si="16"/>
        <v>0-5.2</v>
      </c>
      <c r="I106" s="104" t="str">
        <f t="shared" si="16"/>
        <v>0-9</v>
      </c>
      <c r="J106" s="104" t="str">
        <f t="shared" si="16"/>
        <v>0-11</v>
      </c>
      <c r="K106" s="104" t="str">
        <f t="shared" si="16"/>
        <v>0-17.1</v>
      </c>
      <c r="L106" s="104" t="str">
        <f t="shared" si="16"/>
        <v>0-17.2</v>
      </c>
      <c r="M106" s="104" t="str">
        <f t="shared" si="16"/>
        <v>0-17.3</v>
      </c>
      <c r="N106" s="104" t="str">
        <f t="shared" si="16"/>
        <v>0-18</v>
      </c>
      <c r="O106" s="159" t="str">
        <f t="shared" si="12"/>
        <v>0-19.1</v>
      </c>
      <c r="P106" s="159" t="str">
        <f t="shared" si="12"/>
        <v>0-19.2</v>
      </c>
      <c r="Q106" s="159" t="str">
        <f t="shared" si="13"/>
        <v>0-19.3</v>
      </c>
      <c r="R106" s="159" t="str">
        <f t="shared" si="13"/>
        <v>0-19.4</v>
      </c>
      <c r="S106" s="104" t="str">
        <f t="shared" si="15"/>
        <v>0-21.1</v>
      </c>
      <c r="T106" s="104" t="str">
        <f t="shared" si="15"/>
        <v>0-21.2</v>
      </c>
      <c r="U106" s="104" t="str">
        <f t="shared" si="15"/>
        <v>0-23</v>
      </c>
      <c r="V106" s="104" t="str">
        <f t="shared" si="15"/>
        <v>0-24</v>
      </c>
      <c r="X106" s="104">
        <v>0</v>
      </c>
      <c r="Y106" s="123">
        <v>0</v>
      </c>
      <c r="Z106" s="123">
        <v>0</v>
      </c>
      <c r="AA106" s="123">
        <v>0</v>
      </c>
      <c r="AB106" s="123">
        <v>0</v>
      </c>
      <c r="AC106" s="123">
        <v>0</v>
      </c>
      <c r="AD106" s="123">
        <v>0</v>
      </c>
      <c r="AE106" s="123">
        <v>0</v>
      </c>
      <c r="AF106" s="123">
        <v>0</v>
      </c>
      <c r="AG106" s="123">
        <v>0</v>
      </c>
      <c r="AH106" s="123">
        <v>0</v>
      </c>
      <c r="AI106" s="123">
        <v>0</v>
      </c>
      <c r="AJ106" s="123">
        <v>0</v>
      </c>
      <c r="AK106" s="123">
        <v>0</v>
      </c>
      <c r="AL106" s="123">
        <v>0</v>
      </c>
      <c r="AM106" s="123">
        <v>0</v>
      </c>
      <c r="AN106" s="199">
        <v>0</v>
      </c>
      <c r="AO106" s="105"/>
    </row>
    <row r="107" spans="3:41" ht="13" hidden="1" thickBot="1" x14ac:dyDescent="0.3">
      <c r="C107" s="107">
        <f t="shared" si="9"/>
        <v>0</v>
      </c>
      <c r="D107" s="104" t="str">
        <f t="shared" si="10"/>
        <v>0-1</v>
      </c>
      <c r="E107" s="104" t="str">
        <f t="shared" si="16"/>
        <v>0-2.1</v>
      </c>
      <c r="F107" s="104" t="str">
        <f t="shared" si="16"/>
        <v>0-4</v>
      </c>
      <c r="G107" s="104" t="str">
        <f t="shared" si="16"/>
        <v>0-5.1</v>
      </c>
      <c r="H107" s="104" t="str">
        <f t="shared" si="16"/>
        <v>0-5.2</v>
      </c>
      <c r="I107" s="104" t="str">
        <f t="shared" si="16"/>
        <v>0-9</v>
      </c>
      <c r="J107" s="104" t="str">
        <f t="shared" si="16"/>
        <v>0-11</v>
      </c>
      <c r="K107" s="104" t="str">
        <f t="shared" si="16"/>
        <v>0-17.1</v>
      </c>
      <c r="L107" s="104" t="str">
        <f t="shared" si="16"/>
        <v>0-17.2</v>
      </c>
      <c r="M107" s="104" t="str">
        <f t="shared" si="16"/>
        <v>0-17.3</v>
      </c>
      <c r="N107" s="104" t="str">
        <f t="shared" si="16"/>
        <v>0-18</v>
      </c>
      <c r="O107" s="159" t="str">
        <f t="shared" si="12"/>
        <v>0-19.1</v>
      </c>
      <c r="P107" s="159" t="str">
        <f t="shared" si="12"/>
        <v>0-19.2</v>
      </c>
      <c r="Q107" s="159" t="str">
        <f t="shared" si="13"/>
        <v>0-19.3</v>
      </c>
      <c r="R107" s="159" t="str">
        <f t="shared" si="13"/>
        <v>0-19.4</v>
      </c>
      <c r="S107" s="104" t="str">
        <f t="shared" si="15"/>
        <v>0-21.1</v>
      </c>
      <c r="T107" s="104" t="str">
        <f t="shared" si="15"/>
        <v>0-21.2</v>
      </c>
      <c r="U107" s="104" t="str">
        <f t="shared" si="15"/>
        <v>0-23</v>
      </c>
      <c r="V107" s="104" t="str">
        <f t="shared" si="15"/>
        <v>0-24</v>
      </c>
      <c r="X107" s="104">
        <v>0</v>
      </c>
      <c r="Y107" s="123">
        <v>0</v>
      </c>
      <c r="Z107" s="123">
        <v>0</v>
      </c>
      <c r="AA107" s="123">
        <v>0</v>
      </c>
      <c r="AB107" s="123">
        <v>0</v>
      </c>
      <c r="AC107" s="123">
        <v>0</v>
      </c>
      <c r="AD107" s="123">
        <v>0</v>
      </c>
      <c r="AE107" s="123">
        <v>0</v>
      </c>
      <c r="AF107" s="123">
        <v>0</v>
      </c>
      <c r="AG107" s="123">
        <v>0</v>
      </c>
      <c r="AH107" s="123">
        <v>0</v>
      </c>
      <c r="AI107" s="123">
        <v>0</v>
      </c>
      <c r="AJ107" s="123">
        <v>0</v>
      </c>
      <c r="AK107" s="123">
        <v>0</v>
      </c>
      <c r="AL107" s="123">
        <v>0</v>
      </c>
      <c r="AM107" s="123">
        <v>0</v>
      </c>
      <c r="AN107" s="199">
        <v>0</v>
      </c>
      <c r="AO107" s="105"/>
    </row>
    <row r="108" spans="3:41" ht="13" hidden="1" thickBot="1" x14ac:dyDescent="0.3">
      <c r="C108" s="107">
        <f t="shared" si="9"/>
        <v>0</v>
      </c>
      <c r="D108" s="104" t="str">
        <f t="shared" si="10"/>
        <v>0-1</v>
      </c>
      <c r="E108" s="104" t="str">
        <f t="shared" si="16"/>
        <v>0-2.1</v>
      </c>
      <c r="F108" s="104" t="str">
        <f t="shared" si="16"/>
        <v>0-4</v>
      </c>
      <c r="G108" s="104" t="str">
        <f t="shared" si="16"/>
        <v>0-5.1</v>
      </c>
      <c r="H108" s="104" t="str">
        <f t="shared" si="16"/>
        <v>0-5.2</v>
      </c>
      <c r="I108" s="104" t="str">
        <f t="shared" si="16"/>
        <v>0-9</v>
      </c>
      <c r="J108" s="104" t="str">
        <f t="shared" si="16"/>
        <v>0-11</v>
      </c>
      <c r="K108" s="104" t="str">
        <f t="shared" si="16"/>
        <v>0-17.1</v>
      </c>
      <c r="L108" s="104" t="str">
        <f t="shared" si="16"/>
        <v>0-17.2</v>
      </c>
      <c r="M108" s="104" t="str">
        <f t="shared" si="16"/>
        <v>0-17.3</v>
      </c>
      <c r="N108" s="104" t="str">
        <f t="shared" si="16"/>
        <v>0-18</v>
      </c>
      <c r="O108" s="159" t="str">
        <f t="shared" si="12"/>
        <v>0-19.1</v>
      </c>
      <c r="P108" s="159" t="str">
        <f t="shared" si="12"/>
        <v>0-19.2</v>
      </c>
      <c r="Q108" s="159" t="str">
        <f t="shared" si="13"/>
        <v>0-19.3</v>
      </c>
      <c r="R108" s="159" t="str">
        <f t="shared" si="13"/>
        <v>0-19.4</v>
      </c>
      <c r="S108" s="104" t="str">
        <f t="shared" si="15"/>
        <v>0-21.1</v>
      </c>
      <c r="T108" s="104" t="str">
        <f t="shared" si="15"/>
        <v>0-21.2</v>
      </c>
      <c r="U108" s="104" t="str">
        <f t="shared" si="15"/>
        <v>0-23</v>
      </c>
      <c r="V108" s="104" t="str">
        <f t="shared" si="15"/>
        <v>0-24</v>
      </c>
      <c r="X108" s="104">
        <v>0</v>
      </c>
      <c r="Y108" s="123">
        <v>0</v>
      </c>
      <c r="Z108" s="123">
        <v>0</v>
      </c>
      <c r="AA108" s="123">
        <v>0</v>
      </c>
      <c r="AB108" s="123">
        <v>0</v>
      </c>
      <c r="AC108" s="123">
        <v>0</v>
      </c>
      <c r="AD108" s="123">
        <v>0</v>
      </c>
      <c r="AE108" s="123">
        <v>0</v>
      </c>
      <c r="AF108" s="123">
        <v>0</v>
      </c>
      <c r="AG108" s="123">
        <v>0</v>
      </c>
      <c r="AH108" s="123">
        <v>0</v>
      </c>
      <c r="AI108" s="123">
        <v>0</v>
      </c>
      <c r="AJ108" s="123">
        <v>0</v>
      </c>
      <c r="AK108" s="123">
        <v>0</v>
      </c>
      <c r="AL108" s="123">
        <v>0</v>
      </c>
      <c r="AM108" s="123">
        <v>0</v>
      </c>
      <c r="AN108" s="199">
        <v>0</v>
      </c>
      <c r="AO108" s="105"/>
    </row>
    <row r="109" spans="3:41" ht="13" hidden="1" thickBot="1" x14ac:dyDescent="0.3">
      <c r="C109" s="107">
        <f t="shared" si="9"/>
        <v>0</v>
      </c>
      <c r="D109" s="104" t="str">
        <f t="shared" si="10"/>
        <v>0-1</v>
      </c>
      <c r="E109" s="104" t="str">
        <f t="shared" si="16"/>
        <v>0-2.1</v>
      </c>
      <c r="F109" s="104" t="str">
        <f t="shared" si="16"/>
        <v>0-4</v>
      </c>
      <c r="G109" s="104" t="str">
        <f t="shared" si="16"/>
        <v>0-5.1</v>
      </c>
      <c r="H109" s="104" t="str">
        <f t="shared" si="16"/>
        <v>0-5.2</v>
      </c>
      <c r="I109" s="104" t="str">
        <f t="shared" si="16"/>
        <v>0-9</v>
      </c>
      <c r="J109" s="104" t="str">
        <f t="shared" si="16"/>
        <v>0-11</v>
      </c>
      <c r="K109" s="104" t="str">
        <f t="shared" si="16"/>
        <v>0-17.1</v>
      </c>
      <c r="L109" s="104" t="str">
        <f t="shared" si="16"/>
        <v>0-17.2</v>
      </c>
      <c r="M109" s="104" t="str">
        <f t="shared" si="16"/>
        <v>0-17.3</v>
      </c>
      <c r="N109" s="104" t="str">
        <f t="shared" si="16"/>
        <v>0-18</v>
      </c>
      <c r="O109" s="159" t="str">
        <f t="shared" si="12"/>
        <v>0-19.1</v>
      </c>
      <c r="P109" s="159" t="str">
        <f t="shared" si="12"/>
        <v>0-19.2</v>
      </c>
      <c r="Q109" s="159" t="str">
        <f t="shared" si="13"/>
        <v>0-19.3</v>
      </c>
      <c r="R109" s="159" t="str">
        <f t="shared" si="13"/>
        <v>0-19.4</v>
      </c>
      <c r="S109" s="104" t="str">
        <f t="shared" si="15"/>
        <v>0-21.1</v>
      </c>
      <c r="T109" s="104" t="str">
        <f t="shared" si="15"/>
        <v>0-21.2</v>
      </c>
      <c r="U109" s="104" t="str">
        <f t="shared" si="15"/>
        <v>0-23</v>
      </c>
      <c r="V109" s="104" t="str">
        <f t="shared" si="15"/>
        <v>0-24</v>
      </c>
      <c r="X109" s="104">
        <v>0</v>
      </c>
      <c r="Y109" s="123">
        <v>0</v>
      </c>
      <c r="Z109" s="123">
        <v>0</v>
      </c>
      <c r="AA109" s="123">
        <v>0</v>
      </c>
      <c r="AB109" s="123">
        <v>0</v>
      </c>
      <c r="AC109" s="123">
        <v>0</v>
      </c>
      <c r="AD109" s="123">
        <v>0</v>
      </c>
      <c r="AE109" s="123">
        <v>0</v>
      </c>
      <c r="AF109" s="123">
        <v>0</v>
      </c>
      <c r="AG109" s="123">
        <v>0</v>
      </c>
      <c r="AH109" s="123">
        <v>0</v>
      </c>
      <c r="AI109" s="123">
        <v>0</v>
      </c>
      <c r="AJ109" s="123">
        <v>0</v>
      </c>
      <c r="AK109" s="123">
        <v>0</v>
      </c>
      <c r="AL109" s="123">
        <v>0</v>
      </c>
      <c r="AM109" s="123">
        <v>0</v>
      </c>
      <c r="AN109" s="199">
        <v>0</v>
      </c>
      <c r="AO109" s="105"/>
    </row>
    <row r="110" spans="3:41" ht="13" hidden="1" thickBot="1" x14ac:dyDescent="0.3">
      <c r="C110" s="107">
        <f t="shared" si="9"/>
        <v>0</v>
      </c>
      <c r="D110" s="104" t="str">
        <f t="shared" si="10"/>
        <v>0-1</v>
      </c>
      <c r="E110" s="104" t="str">
        <f t="shared" si="16"/>
        <v>0-2.1</v>
      </c>
      <c r="F110" s="104" t="str">
        <f t="shared" si="16"/>
        <v>0-4</v>
      </c>
      <c r="G110" s="104" t="str">
        <f t="shared" si="16"/>
        <v>0-5.1</v>
      </c>
      <c r="H110" s="104" t="str">
        <f t="shared" si="16"/>
        <v>0-5.2</v>
      </c>
      <c r="I110" s="104" t="str">
        <f t="shared" si="16"/>
        <v>0-9</v>
      </c>
      <c r="J110" s="104" t="str">
        <f t="shared" si="16"/>
        <v>0-11</v>
      </c>
      <c r="K110" s="104" t="str">
        <f t="shared" si="16"/>
        <v>0-17.1</v>
      </c>
      <c r="L110" s="104" t="str">
        <f t="shared" si="16"/>
        <v>0-17.2</v>
      </c>
      <c r="M110" s="104" t="str">
        <f t="shared" si="16"/>
        <v>0-17.3</v>
      </c>
      <c r="N110" s="104" t="str">
        <f t="shared" si="16"/>
        <v>0-18</v>
      </c>
      <c r="O110" s="159" t="str">
        <f t="shared" si="12"/>
        <v>0-19.1</v>
      </c>
      <c r="P110" s="159" t="str">
        <f t="shared" si="12"/>
        <v>0-19.2</v>
      </c>
      <c r="Q110" s="159" t="str">
        <f t="shared" si="13"/>
        <v>0-19.3</v>
      </c>
      <c r="R110" s="159" t="str">
        <f t="shared" si="13"/>
        <v>0-19.4</v>
      </c>
      <c r="S110" s="104" t="str">
        <f t="shared" si="15"/>
        <v>0-21.1</v>
      </c>
      <c r="T110" s="104" t="str">
        <f t="shared" si="15"/>
        <v>0-21.2</v>
      </c>
      <c r="U110" s="104" t="str">
        <f t="shared" si="15"/>
        <v>0-23</v>
      </c>
      <c r="V110" s="104" t="str">
        <f t="shared" si="15"/>
        <v>0-24</v>
      </c>
      <c r="X110" s="104">
        <v>0</v>
      </c>
      <c r="Y110" s="123">
        <v>0</v>
      </c>
      <c r="Z110" s="123">
        <v>0</v>
      </c>
      <c r="AA110" s="123">
        <v>0</v>
      </c>
      <c r="AB110" s="123">
        <v>0</v>
      </c>
      <c r="AC110" s="123">
        <v>0</v>
      </c>
      <c r="AD110" s="123">
        <v>0</v>
      </c>
      <c r="AE110" s="123">
        <v>0</v>
      </c>
      <c r="AF110" s="123">
        <v>0</v>
      </c>
      <c r="AG110" s="123">
        <v>0</v>
      </c>
      <c r="AH110" s="123">
        <v>0</v>
      </c>
      <c r="AI110" s="123">
        <v>0</v>
      </c>
      <c r="AJ110" s="123">
        <v>0</v>
      </c>
      <c r="AK110" s="123">
        <v>0</v>
      </c>
      <c r="AL110" s="123">
        <v>0</v>
      </c>
      <c r="AM110" s="123">
        <v>0</v>
      </c>
      <c r="AN110" s="199">
        <v>0</v>
      </c>
      <c r="AO110" s="105"/>
    </row>
    <row r="111" spans="3:41" ht="13" hidden="1" thickBot="1" x14ac:dyDescent="0.3">
      <c r="C111" s="107">
        <f t="shared" si="9"/>
        <v>0</v>
      </c>
      <c r="D111" s="104" t="str">
        <f t="shared" si="10"/>
        <v>0-1</v>
      </c>
      <c r="E111" s="104" t="str">
        <f t="shared" si="16"/>
        <v>0-2.1</v>
      </c>
      <c r="F111" s="104" t="str">
        <f t="shared" si="16"/>
        <v>0-4</v>
      </c>
      <c r="G111" s="104" t="str">
        <f t="shared" si="16"/>
        <v>0-5.1</v>
      </c>
      <c r="H111" s="104" t="str">
        <f t="shared" si="16"/>
        <v>0-5.2</v>
      </c>
      <c r="I111" s="104" t="str">
        <f t="shared" si="16"/>
        <v>0-9</v>
      </c>
      <c r="J111" s="104" t="str">
        <f t="shared" si="16"/>
        <v>0-11</v>
      </c>
      <c r="K111" s="104" t="str">
        <f t="shared" si="16"/>
        <v>0-17.1</v>
      </c>
      <c r="L111" s="104" t="str">
        <f t="shared" si="16"/>
        <v>0-17.2</v>
      </c>
      <c r="M111" s="104" t="str">
        <f t="shared" si="16"/>
        <v>0-17.3</v>
      </c>
      <c r="N111" s="104" t="str">
        <f t="shared" si="16"/>
        <v>0-18</v>
      </c>
      <c r="O111" s="159" t="str">
        <f t="shared" si="12"/>
        <v>0-19.1</v>
      </c>
      <c r="P111" s="159" t="str">
        <f t="shared" si="12"/>
        <v>0-19.2</v>
      </c>
      <c r="Q111" s="159" t="str">
        <f t="shared" si="13"/>
        <v>0-19.3</v>
      </c>
      <c r="R111" s="159" t="str">
        <f t="shared" si="13"/>
        <v>0-19.4</v>
      </c>
      <c r="S111" s="104" t="str">
        <f t="shared" si="15"/>
        <v>0-21.1</v>
      </c>
      <c r="T111" s="104" t="str">
        <f t="shared" si="15"/>
        <v>0-21.2</v>
      </c>
      <c r="U111" s="104" t="str">
        <f t="shared" si="15"/>
        <v>0-23</v>
      </c>
      <c r="V111" s="104" t="str">
        <f t="shared" si="15"/>
        <v>0-24</v>
      </c>
      <c r="X111" s="104">
        <v>0</v>
      </c>
      <c r="Y111" s="123">
        <v>0</v>
      </c>
      <c r="Z111" s="123">
        <v>0</v>
      </c>
      <c r="AA111" s="123">
        <v>0</v>
      </c>
      <c r="AB111" s="123">
        <v>0</v>
      </c>
      <c r="AC111" s="123">
        <v>0</v>
      </c>
      <c r="AD111" s="123">
        <v>0</v>
      </c>
      <c r="AE111" s="123">
        <v>0</v>
      </c>
      <c r="AF111" s="123">
        <v>0</v>
      </c>
      <c r="AG111" s="123">
        <v>0</v>
      </c>
      <c r="AH111" s="123">
        <v>0</v>
      </c>
      <c r="AI111" s="123">
        <v>0</v>
      </c>
      <c r="AJ111" s="123">
        <v>0</v>
      </c>
      <c r="AK111" s="123">
        <v>0</v>
      </c>
      <c r="AL111" s="123">
        <v>0</v>
      </c>
      <c r="AM111" s="123">
        <v>0</v>
      </c>
      <c r="AN111" s="199">
        <v>0</v>
      </c>
      <c r="AO111" s="105"/>
    </row>
    <row r="112" spans="3:41" ht="13" hidden="1" thickBot="1" x14ac:dyDescent="0.3">
      <c r="C112" s="107">
        <f t="shared" si="9"/>
        <v>0</v>
      </c>
      <c r="D112" s="104" t="str">
        <f t="shared" si="10"/>
        <v>0-1</v>
      </c>
      <c r="E112" s="104" t="str">
        <f t="shared" si="16"/>
        <v>0-2.1</v>
      </c>
      <c r="F112" s="104" t="str">
        <f t="shared" si="16"/>
        <v>0-4</v>
      </c>
      <c r="G112" s="104" t="str">
        <f t="shared" si="16"/>
        <v>0-5.1</v>
      </c>
      <c r="H112" s="104" t="str">
        <f t="shared" si="16"/>
        <v>0-5.2</v>
      </c>
      <c r="I112" s="104" t="str">
        <f t="shared" si="16"/>
        <v>0-9</v>
      </c>
      <c r="J112" s="104" t="str">
        <f t="shared" si="16"/>
        <v>0-11</v>
      </c>
      <c r="K112" s="104" t="str">
        <f t="shared" si="16"/>
        <v>0-17.1</v>
      </c>
      <c r="L112" s="104" t="str">
        <f t="shared" si="16"/>
        <v>0-17.2</v>
      </c>
      <c r="M112" s="104" t="str">
        <f t="shared" si="16"/>
        <v>0-17.3</v>
      </c>
      <c r="N112" s="104" t="str">
        <f t="shared" si="16"/>
        <v>0-18</v>
      </c>
      <c r="O112" s="159" t="str">
        <f t="shared" si="12"/>
        <v>0-19.1</v>
      </c>
      <c r="P112" s="159" t="str">
        <f t="shared" si="12"/>
        <v>0-19.2</v>
      </c>
      <c r="Q112" s="159" t="str">
        <f t="shared" si="13"/>
        <v>0-19.3</v>
      </c>
      <c r="R112" s="159" t="str">
        <f t="shared" si="13"/>
        <v>0-19.4</v>
      </c>
      <c r="S112" s="104" t="str">
        <f t="shared" si="15"/>
        <v>0-21.1</v>
      </c>
      <c r="T112" s="104" t="str">
        <f t="shared" si="15"/>
        <v>0-21.2</v>
      </c>
      <c r="U112" s="104" t="str">
        <f t="shared" si="15"/>
        <v>0-23</v>
      </c>
      <c r="V112" s="104" t="str">
        <f t="shared" si="15"/>
        <v>0-24</v>
      </c>
      <c r="X112" s="104">
        <v>0</v>
      </c>
      <c r="Y112" s="123">
        <v>0</v>
      </c>
      <c r="Z112" s="123">
        <v>0</v>
      </c>
      <c r="AA112" s="123">
        <v>0</v>
      </c>
      <c r="AB112" s="123">
        <v>0</v>
      </c>
      <c r="AC112" s="123">
        <v>0</v>
      </c>
      <c r="AD112" s="123">
        <v>0</v>
      </c>
      <c r="AE112" s="123">
        <v>0</v>
      </c>
      <c r="AF112" s="123">
        <v>0</v>
      </c>
      <c r="AG112" s="123">
        <v>0</v>
      </c>
      <c r="AH112" s="123">
        <v>0</v>
      </c>
      <c r="AI112" s="123">
        <v>0</v>
      </c>
      <c r="AJ112" s="123">
        <v>0</v>
      </c>
      <c r="AK112" s="123">
        <v>0</v>
      </c>
      <c r="AL112" s="123">
        <v>0</v>
      </c>
      <c r="AM112" s="123">
        <v>0</v>
      </c>
      <c r="AN112" s="199">
        <v>0</v>
      </c>
      <c r="AO112" s="105"/>
    </row>
    <row r="113" spans="3:41" ht="13" hidden="1" thickBot="1" x14ac:dyDescent="0.3">
      <c r="C113" s="107">
        <f t="shared" si="9"/>
        <v>0</v>
      </c>
      <c r="D113" s="104" t="str">
        <f t="shared" si="10"/>
        <v>0-1</v>
      </c>
      <c r="E113" s="104" t="str">
        <f t="shared" si="16"/>
        <v>0-2.1</v>
      </c>
      <c r="F113" s="104" t="str">
        <f t="shared" si="16"/>
        <v>0-4</v>
      </c>
      <c r="G113" s="104" t="str">
        <f t="shared" si="16"/>
        <v>0-5.1</v>
      </c>
      <c r="H113" s="104" t="str">
        <f t="shared" si="16"/>
        <v>0-5.2</v>
      </c>
      <c r="I113" s="104" t="str">
        <f t="shared" si="16"/>
        <v>0-9</v>
      </c>
      <c r="J113" s="104" t="str">
        <f t="shared" si="16"/>
        <v>0-11</v>
      </c>
      <c r="K113" s="104" t="str">
        <f t="shared" si="16"/>
        <v>0-17.1</v>
      </c>
      <c r="L113" s="104" t="str">
        <f t="shared" si="16"/>
        <v>0-17.2</v>
      </c>
      <c r="M113" s="104" t="str">
        <f t="shared" si="16"/>
        <v>0-17.3</v>
      </c>
      <c r="N113" s="104" t="str">
        <f t="shared" si="16"/>
        <v>0-18</v>
      </c>
      <c r="O113" s="159" t="str">
        <f t="shared" si="12"/>
        <v>0-19.1</v>
      </c>
      <c r="P113" s="159" t="str">
        <f t="shared" si="12"/>
        <v>0-19.2</v>
      </c>
      <c r="Q113" s="159" t="str">
        <f t="shared" si="13"/>
        <v>0-19.3</v>
      </c>
      <c r="R113" s="159" t="str">
        <f t="shared" si="13"/>
        <v>0-19.4</v>
      </c>
      <c r="S113" s="104" t="str">
        <f t="shared" si="15"/>
        <v>0-21.1</v>
      </c>
      <c r="T113" s="104" t="str">
        <f t="shared" si="15"/>
        <v>0-21.2</v>
      </c>
      <c r="U113" s="104" t="str">
        <f t="shared" si="15"/>
        <v>0-23</v>
      </c>
      <c r="V113" s="104" t="str">
        <f t="shared" si="15"/>
        <v>0-24</v>
      </c>
      <c r="X113" s="104">
        <v>0</v>
      </c>
      <c r="Y113" s="123">
        <v>0</v>
      </c>
      <c r="Z113" s="123">
        <v>0</v>
      </c>
      <c r="AA113" s="123">
        <v>0</v>
      </c>
      <c r="AB113" s="123">
        <v>0</v>
      </c>
      <c r="AC113" s="123">
        <v>0</v>
      </c>
      <c r="AD113" s="123">
        <v>0</v>
      </c>
      <c r="AE113" s="123">
        <v>0</v>
      </c>
      <c r="AF113" s="123">
        <v>0</v>
      </c>
      <c r="AG113" s="123">
        <v>0</v>
      </c>
      <c r="AH113" s="123">
        <v>0</v>
      </c>
      <c r="AI113" s="123">
        <v>0</v>
      </c>
      <c r="AJ113" s="123">
        <v>0</v>
      </c>
      <c r="AK113" s="123">
        <v>0</v>
      </c>
      <c r="AL113" s="123">
        <v>0</v>
      </c>
      <c r="AM113" s="123">
        <v>0</v>
      </c>
      <c r="AN113" s="199">
        <v>0</v>
      </c>
      <c r="AO113" s="105"/>
    </row>
    <row r="114" spans="3:41" ht="13" hidden="1" thickBot="1" x14ac:dyDescent="0.3">
      <c r="C114" s="107">
        <f t="shared" si="9"/>
        <v>0</v>
      </c>
      <c r="D114" s="104" t="str">
        <f t="shared" si="10"/>
        <v>0-1</v>
      </c>
      <c r="E114" s="104" t="str">
        <f t="shared" si="16"/>
        <v>0-2.1</v>
      </c>
      <c r="F114" s="104" t="str">
        <f t="shared" si="16"/>
        <v>0-4</v>
      </c>
      <c r="G114" s="104" t="str">
        <f t="shared" si="16"/>
        <v>0-5.1</v>
      </c>
      <c r="H114" s="104" t="str">
        <f t="shared" si="16"/>
        <v>0-5.2</v>
      </c>
      <c r="I114" s="104" t="str">
        <f t="shared" si="16"/>
        <v>0-9</v>
      </c>
      <c r="J114" s="104" t="str">
        <f t="shared" si="16"/>
        <v>0-11</v>
      </c>
      <c r="K114" s="104" t="str">
        <f t="shared" si="16"/>
        <v>0-17.1</v>
      </c>
      <c r="L114" s="104" t="str">
        <f t="shared" si="16"/>
        <v>0-17.2</v>
      </c>
      <c r="M114" s="104" t="str">
        <f t="shared" si="16"/>
        <v>0-17.3</v>
      </c>
      <c r="N114" s="104" t="str">
        <f t="shared" si="16"/>
        <v>0-18</v>
      </c>
      <c r="O114" s="159" t="str">
        <f t="shared" si="12"/>
        <v>0-19.1</v>
      </c>
      <c r="P114" s="159" t="str">
        <f t="shared" si="12"/>
        <v>0-19.2</v>
      </c>
      <c r="Q114" s="159" t="str">
        <f t="shared" si="13"/>
        <v>0-19.3</v>
      </c>
      <c r="R114" s="159" t="str">
        <f t="shared" si="13"/>
        <v>0-19.4</v>
      </c>
      <c r="S114" s="104" t="str">
        <f t="shared" si="15"/>
        <v>0-21.1</v>
      </c>
      <c r="T114" s="104" t="str">
        <f t="shared" si="15"/>
        <v>0-21.2</v>
      </c>
      <c r="U114" s="104" t="str">
        <f t="shared" si="15"/>
        <v>0-23</v>
      </c>
      <c r="V114" s="104" t="str">
        <f t="shared" si="15"/>
        <v>0-24</v>
      </c>
      <c r="X114" s="104">
        <v>0</v>
      </c>
      <c r="Y114" s="123">
        <v>0</v>
      </c>
      <c r="Z114" s="123">
        <v>0</v>
      </c>
      <c r="AA114" s="123">
        <v>0</v>
      </c>
      <c r="AB114" s="123">
        <v>0</v>
      </c>
      <c r="AC114" s="123">
        <v>0</v>
      </c>
      <c r="AD114" s="123">
        <v>0</v>
      </c>
      <c r="AE114" s="123">
        <v>0</v>
      </c>
      <c r="AF114" s="123">
        <v>0</v>
      </c>
      <c r="AG114" s="123">
        <v>0</v>
      </c>
      <c r="AH114" s="123">
        <v>0</v>
      </c>
      <c r="AI114" s="123">
        <v>0</v>
      </c>
      <c r="AJ114" s="123">
        <v>0</v>
      </c>
      <c r="AK114" s="123">
        <v>0</v>
      </c>
      <c r="AL114" s="123">
        <v>0</v>
      </c>
      <c r="AM114" s="123">
        <v>0</v>
      </c>
      <c r="AN114" s="199">
        <v>0</v>
      </c>
      <c r="AO114" s="105"/>
    </row>
    <row r="115" spans="3:41" ht="13" hidden="1" thickBot="1" x14ac:dyDescent="0.3">
      <c r="C115" s="107">
        <f t="shared" si="9"/>
        <v>0</v>
      </c>
      <c r="D115" s="104" t="str">
        <f t="shared" si="10"/>
        <v>0-1</v>
      </c>
      <c r="E115" s="104" t="str">
        <f t="shared" si="16"/>
        <v>0-2.1</v>
      </c>
      <c r="F115" s="104" t="str">
        <f t="shared" si="16"/>
        <v>0-4</v>
      </c>
      <c r="G115" s="104" t="str">
        <f t="shared" si="16"/>
        <v>0-5.1</v>
      </c>
      <c r="H115" s="104" t="str">
        <f t="shared" si="16"/>
        <v>0-5.2</v>
      </c>
      <c r="I115" s="104" t="str">
        <f t="shared" si="16"/>
        <v>0-9</v>
      </c>
      <c r="J115" s="104" t="str">
        <f t="shared" si="16"/>
        <v>0-11</v>
      </c>
      <c r="K115" s="104" t="str">
        <f t="shared" si="16"/>
        <v>0-17.1</v>
      </c>
      <c r="L115" s="104" t="str">
        <f t="shared" si="16"/>
        <v>0-17.2</v>
      </c>
      <c r="M115" s="104" t="str">
        <f t="shared" si="16"/>
        <v>0-17.3</v>
      </c>
      <c r="N115" s="104" t="str">
        <f t="shared" si="16"/>
        <v>0-18</v>
      </c>
      <c r="O115" s="159" t="str">
        <f t="shared" si="12"/>
        <v>0-19.1</v>
      </c>
      <c r="P115" s="159" t="str">
        <f t="shared" si="12"/>
        <v>0-19.2</v>
      </c>
      <c r="Q115" s="159" t="str">
        <f t="shared" si="13"/>
        <v>0-19.3</v>
      </c>
      <c r="R115" s="159" t="str">
        <f t="shared" si="13"/>
        <v>0-19.4</v>
      </c>
      <c r="S115" s="104" t="str">
        <f t="shared" si="15"/>
        <v>0-21.1</v>
      </c>
      <c r="T115" s="104" t="str">
        <f t="shared" si="15"/>
        <v>0-21.2</v>
      </c>
      <c r="U115" s="104" t="str">
        <f t="shared" si="15"/>
        <v>0-23</v>
      </c>
      <c r="V115" s="104" t="str">
        <f t="shared" si="15"/>
        <v>0-24</v>
      </c>
      <c r="X115" s="104">
        <v>0</v>
      </c>
      <c r="Y115" s="123">
        <v>0</v>
      </c>
      <c r="Z115" s="123">
        <v>0</v>
      </c>
      <c r="AA115" s="123">
        <v>0</v>
      </c>
      <c r="AB115" s="123">
        <v>0</v>
      </c>
      <c r="AC115" s="123">
        <v>0</v>
      </c>
      <c r="AD115" s="123">
        <v>0</v>
      </c>
      <c r="AE115" s="123">
        <v>0</v>
      </c>
      <c r="AF115" s="123">
        <v>0</v>
      </c>
      <c r="AG115" s="123">
        <v>0</v>
      </c>
      <c r="AH115" s="123">
        <v>0</v>
      </c>
      <c r="AI115" s="123">
        <v>0</v>
      </c>
      <c r="AJ115" s="123">
        <v>0</v>
      </c>
      <c r="AK115" s="123">
        <v>0</v>
      </c>
      <c r="AL115" s="123">
        <v>0</v>
      </c>
      <c r="AM115" s="123">
        <v>0</v>
      </c>
      <c r="AN115" s="199">
        <v>0</v>
      </c>
      <c r="AO115" s="105"/>
    </row>
    <row r="116" spans="3:41" ht="13" hidden="1" thickBot="1" x14ac:dyDescent="0.3">
      <c r="C116" s="107">
        <f t="shared" si="9"/>
        <v>0</v>
      </c>
      <c r="D116" s="104" t="str">
        <f t="shared" si="10"/>
        <v>0-1</v>
      </c>
      <c r="E116" s="104" t="str">
        <f t="shared" ref="E116:R131" si="17">$C116&amp;"-"&amp;E$84</f>
        <v>0-2.1</v>
      </c>
      <c r="F116" s="104" t="str">
        <f t="shared" si="17"/>
        <v>0-4</v>
      </c>
      <c r="G116" s="104" t="str">
        <f t="shared" si="17"/>
        <v>0-5.1</v>
      </c>
      <c r="H116" s="104" t="str">
        <f t="shared" si="17"/>
        <v>0-5.2</v>
      </c>
      <c r="I116" s="104" t="str">
        <f t="shared" si="17"/>
        <v>0-9</v>
      </c>
      <c r="J116" s="104" t="str">
        <f t="shared" si="17"/>
        <v>0-11</v>
      </c>
      <c r="K116" s="104" t="str">
        <f t="shared" si="17"/>
        <v>0-17.1</v>
      </c>
      <c r="L116" s="104" t="str">
        <f t="shared" si="17"/>
        <v>0-17.2</v>
      </c>
      <c r="M116" s="104" t="str">
        <f t="shared" si="17"/>
        <v>0-17.3</v>
      </c>
      <c r="N116" s="104" t="str">
        <f t="shared" si="17"/>
        <v>0-18</v>
      </c>
      <c r="O116" s="159" t="str">
        <f t="shared" si="12"/>
        <v>0-19.1</v>
      </c>
      <c r="P116" s="159" t="str">
        <f t="shared" si="12"/>
        <v>0-19.2</v>
      </c>
      <c r="Q116" s="159" t="str">
        <f t="shared" si="13"/>
        <v>0-19.3</v>
      </c>
      <c r="R116" s="159" t="str">
        <f t="shared" si="13"/>
        <v>0-19.4</v>
      </c>
      <c r="S116" s="104" t="str">
        <f t="shared" si="15"/>
        <v>0-21.1</v>
      </c>
      <c r="T116" s="104" t="str">
        <f t="shared" si="15"/>
        <v>0-21.2</v>
      </c>
      <c r="U116" s="104" t="str">
        <f t="shared" ref="S116:V131" si="18">$C116&amp;"-"&amp;U$84</f>
        <v>0-23</v>
      </c>
      <c r="V116" s="104" t="str">
        <f t="shared" si="18"/>
        <v>0-24</v>
      </c>
      <c r="X116" s="104">
        <v>0</v>
      </c>
      <c r="Y116" s="123">
        <v>0</v>
      </c>
      <c r="Z116" s="123">
        <v>0</v>
      </c>
      <c r="AA116" s="123">
        <v>0</v>
      </c>
      <c r="AB116" s="123">
        <v>0</v>
      </c>
      <c r="AC116" s="123">
        <v>0</v>
      </c>
      <c r="AD116" s="123">
        <v>0</v>
      </c>
      <c r="AE116" s="123">
        <v>0</v>
      </c>
      <c r="AF116" s="123">
        <v>0</v>
      </c>
      <c r="AG116" s="123">
        <v>0</v>
      </c>
      <c r="AH116" s="123">
        <v>0</v>
      </c>
      <c r="AI116" s="123">
        <v>0</v>
      </c>
      <c r="AJ116" s="123">
        <v>0</v>
      </c>
      <c r="AK116" s="123">
        <v>0</v>
      </c>
      <c r="AL116" s="123">
        <v>0</v>
      </c>
      <c r="AM116" s="123">
        <v>0</v>
      </c>
      <c r="AN116" s="199">
        <v>0</v>
      </c>
      <c r="AO116" s="105"/>
    </row>
    <row r="117" spans="3:41" ht="13" hidden="1" thickBot="1" x14ac:dyDescent="0.3">
      <c r="C117" s="107">
        <f t="shared" si="9"/>
        <v>0</v>
      </c>
      <c r="D117" s="104" t="str">
        <f t="shared" si="10"/>
        <v>0-1</v>
      </c>
      <c r="E117" s="104" t="str">
        <f t="shared" si="17"/>
        <v>0-2.1</v>
      </c>
      <c r="F117" s="104" t="str">
        <f t="shared" si="17"/>
        <v>0-4</v>
      </c>
      <c r="G117" s="104" t="str">
        <f t="shared" si="17"/>
        <v>0-5.1</v>
      </c>
      <c r="H117" s="104" t="str">
        <f t="shared" si="17"/>
        <v>0-5.2</v>
      </c>
      <c r="I117" s="104" t="str">
        <f t="shared" si="17"/>
        <v>0-9</v>
      </c>
      <c r="J117" s="104" t="str">
        <f t="shared" si="17"/>
        <v>0-11</v>
      </c>
      <c r="K117" s="104" t="str">
        <f t="shared" si="17"/>
        <v>0-17.1</v>
      </c>
      <c r="L117" s="104" t="str">
        <f t="shared" si="17"/>
        <v>0-17.2</v>
      </c>
      <c r="M117" s="104" t="str">
        <f t="shared" si="17"/>
        <v>0-17.3</v>
      </c>
      <c r="N117" s="104" t="str">
        <f t="shared" si="17"/>
        <v>0-18</v>
      </c>
      <c r="O117" s="159" t="str">
        <f t="shared" si="12"/>
        <v>0-19.1</v>
      </c>
      <c r="P117" s="159" t="str">
        <f t="shared" si="12"/>
        <v>0-19.2</v>
      </c>
      <c r="Q117" s="159" t="str">
        <f t="shared" si="13"/>
        <v>0-19.3</v>
      </c>
      <c r="R117" s="159" t="str">
        <f t="shared" si="13"/>
        <v>0-19.4</v>
      </c>
      <c r="S117" s="104" t="str">
        <f t="shared" si="18"/>
        <v>0-21.1</v>
      </c>
      <c r="T117" s="104" t="str">
        <f t="shared" si="18"/>
        <v>0-21.2</v>
      </c>
      <c r="U117" s="104" t="str">
        <f t="shared" si="18"/>
        <v>0-23</v>
      </c>
      <c r="V117" s="104" t="str">
        <f t="shared" si="18"/>
        <v>0-24</v>
      </c>
      <c r="X117" s="104">
        <v>0</v>
      </c>
      <c r="Y117" s="123">
        <v>0</v>
      </c>
      <c r="Z117" s="123">
        <v>0</v>
      </c>
      <c r="AA117" s="123">
        <v>0</v>
      </c>
      <c r="AB117" s="123">
        <v>0</v>
      </c>
      <c r="AC117" s="123">
        <v>0</v>
      </c>
      <c r="AD117" s="123">
        <v>0</v>
      </c>
      <c r="AE117" s="123">
        <v>0</v>
      </c>
      <c r="AF117" s="123">
        <v>0</v>
      </c>
      <c r="AG117" s="123">
        <v>0</v>
      </c>
      <c r="AH117" s="123">
        <v>0</v>
      </c>
      <c r="AI117" s="123">
        <v>0</v>
      </c>
      <c r="AJ117" s="123">
        <v>0</v>
      </c>
      <c r="AK117" s="123">
        <v>0</v>
      </c>
      <c r="AL117" s="123">
        <v>0</v>
      </c>
      <c r="AM117" s="123">
        <v>0</v>
      </c>
      <c r="AN117" s="199">
        <v>0</v>
      </c>
      <c r="AO117" s="105"/>
    </row>
    <row r="118" spans="3:41" ht="13" hidden="1" thickBot="1" x14ac:dyDescent="0.3">
      <c r="C118" s="107">
        <f t="shared" si="9"/>
        <v>0</v>
      </c>
      <c r="D118" s="104" t="str">
        <f t="shared" si="10"/>
        <v>0-1</v>
      </c>
      <c r="E118" s="104" t="str">
        <f t="shared" si="17"/>
        <v>0-2.1</v>
      </c>
      <c r="F118" s="104" t="str">
        <f t="shared" si="17"/>
        <v>0-4</v>
      </c>
      <c r="G118" s="104" t="str">
        <f t="shared" si="17"/>
        <v>0-5.1</v>
      </c>
      <c r="H118" s="104" t="str">
        <f t="shared" si="17"/>
        <v>0-5.2</v>
      </c>
      <c r="I118" s="104" t="str">
        <f t="shared" si="17"/>
        <v>0-9</v>
      </c>
      <c r="J118" s="104" t="str">
        <f t="shared" si="17"/>
        <v>0-11</v>
      </c>
      <c r="K118" s="104" t="str">
        <f t="shared" si="17"/>
        <v>0-17.1</v>
      </c>
      <c r="L118" s="104" t="str">
        <f t="shared" si="17"/>
        <v>0-17.2</v>
      </c>
      <c r="M118" s="104" t="str">
        <f t="shared" si="17"/>
        <v>0-17.3</v>
      </c>
      <c r="N118" s="104" t="str">
        <f t="shared" si="17"/>
        <v>0-18</v>
      </c>
      <c r="O118" s="159" t="str">
        <f t="shared" si="12"/>
        <v>0-19.1</v>
      </c>
      <c r="P118" s="159" t="str">
        <f t="shared" si="12"/>
        <v>0-19.2</v>
      </c>
      <c r="Q118" s="159" t="str">
        <f t="shared" si="13"/>
        <v>0-19.3</v>
      </c>
      <c r="R118" s="159" t="str">
        <f t="shared" si="13"/>
        <v>0-19.4</v>
      </c>
      <c r="S118" s="104" t="str">
        <f t="shared" si="18"/>
        <v>0-21.1</v>
      </c>
      <c r="T118" s="104" t="str">
        <f t="shared" si="18"/>
        <v>0-21.2</v>
      </c>
      <c r="U118" s="104" t="str">
        <f t="shared" si="18"/>
        <v>0-23</v>
      </c>
      <c r="V118" s="104" t="str">
        <f t="shared" si="18"/>
        <v>0-24</v>
      </c>
      <c r="X118" s="104">
        <v>0</v>
      </c>
      <c r="Y118" s="123">
        <v>0</v>
      </c>
      <c r="Z118" s="123">
        <v>0</v>
      </c>
      <c r="AA118" s="123">
        <v>0</v>
      </c>
      <c r="AB118" s="123">
        <v>0</v>
      </c>
      <c r="AC118" s="123">
        <v>0</v>
      </c>
      <c r="AD118" s="123">
        <v>0</v>
      </c>
      <c r="AE118" s="123">
        <v>0</v>
      </c>
      <c r="AF118" s="123">
        <v>0</v>
      </c>
      <c r="AG118" s="123">
        <v>0</v>
      </c>
      <c r="AH118" s="123">
        <v>0</v>
      </c>
      <c r="AI118" s="123">
        <v>0</v>
      </c>
      <c r="AJ118" s="123">
        <v>0</v>
      </c>
      <c r="AK118" s="123">
        <v>0</v>
      </c>
      <c r="AL118" s="123">
        <v>0</v>
      </c>
      <c r="AM118" s="123">
        <v>0</v>
      </c>
      <c r="AN118" s="199">
        <v>0</v>
      </c>
      <c r="AO118" s="105"/>
    </row>
    <row r="119" spans="3:41" ht="13" hidden="1" thickBot="1" x14ac:dyDescent="0.3">
      <c r="C119" s="107">
        <f t="shared" si="9"/>
        <v>0</v>
      </c>
      <c r="D119" s="104" t="str">
        <f t="shared" si="10"/>
        <v>0-1</v>
      </c>
      <c r="E119" s="104" t="str">
        <f t="shared" si="17"/>
        <v>0-2.1</v>
      </c>
      <c r="F119" s="104" t="str">
        <f t="shared" si="17"/>
        <v>0-4</v>
      </c>
      <c r="G119" s="104" t="str">
        <f t="shared" si="17"/>
        <v>0-5.1</v>
      </c>
      <c r="H119" s="104" t="str">
        <f t="shared" si="17"/>
        <v>0-5.2</v>
      </c>
      <c r="I119" s="104" t="str">
        <f t="shared" si="17"/>
        <v>0-9</v>
      </c>
      <c r="J119" s="104" t="str">
        <f t="shared" si="17"/>
        <v>0-11</v>
      </c>
      <c r="K119" s="104" t="str">
        <f t="shared" si="17"/>
        <v>0-17.1</v>
      </c>
      <c r="L119" s="104" t="str">
        <f t="shared" si="17"/>
        <v>0-17.2</v>
      </c>
      <c r="M119" s="104" t="str">
        <f t="shared" si="17"/>
        <v>0-17.3</v>
      </c>
      <c r="N119" s="104" t="str">
        <f t="shared" si="17"/>
        <v>0-18</v>
      </c>
      <c r="O119" s="159" t="str">
        <f t="shared" si="12"/>
        <v>0-19.1</v>
      </c>
      <c r="P119" s="159" t="str">
        <f t="shared" si="12"/>
        <v>0-19.2</v>
      </c>
      <c r="Q119" s="159" t="str">
        <f t="shared" si="13"/>
        <v>0-19.3</v>
      </c>
      <c r="R119" s="159" t="str">
        <f t="shared" si="13"/>
        <v>0-19.4</v>
      </c>
      <c r="S119" s="104" t="str">
        <f t="shared" si="18"/>
        <v>0-21.1</v>
      </c>
      <c r="T119" s="104" t="str">
        <f t="shared" si="18"/>
        <v>0-21.2</v>
      </c>
      <c r="U119" s="104" t="str">
        <f t="shared" si="18"/>
        <v>0-23</v>
      </c>
      <c r="V119" s="104" t="str">
        <f t="shared" si="18"/>
        <v>0-24</v>
      </c>
      <c r="X119" s="104">
        <v>0</v>
      </c>
      <c r="Y119" s="123">
        <v>0</v>
      </c>
      <c r="Z119" s="123">
        <v>0</v>
      </c>
      <c r="AA119" s="123">
        <v>0</v>
      </c>
      <c r="AB119" s="123">
        <v>0</v>
      </c>
      <c r="AC119" s="123">
        <v>0</v>
      </c>
      <c r="AD119" s="123">
        <v>0</v>
      </c>
      <c r="AE119" s="123">
        <v>0</v>
      </c>
      <c r="AF119" s="123">
        <v>0</v>
      </c>
      <c r="AG119" s="123">
        <v>0</v>
      </c>
      <c r="AH119" s="123">
        <v>0</v>
      </c>
      <c r="AI119" s="123">
        <v>0</v>
      </c>
      <c r="AJ119" s="123">
        <v>0</v>
      </c>
      <c r="AK119" s="123">
        <v>0</v>
      </c>
      <c r="AL119" s="123">
        <v>0</v>
      </c>
      <c r="AM119" s="123">
        <v>0</v>
      </c>
      <c r="AN119" s="199">
        <v>0</v>
      </c>
      <c r="AO119" s="105"/>
    </row>
    <row r="120" spans="3:41" ht="13" hidden="1" thickBot="1" x14ac:dyDescent="0.3">
      <c r="C120" s="107">
        <f t="shared" si="9"/>
        <v>0</v>
      </c>
      <c r="D120" s="104" t="str">
        <f t="shared" si="10"/>
        <v>0-1</v>
      </c>
      <c r="E120" s="104" t="str">
        <f t="shared" si="17"/>
        <v>0-2.1</v>
      </c>
      <c r="F120" s="104" t="str">
        <f t="shared" si="17"/>
        <v>0-4</v>
      </c>
      <c r="G120" s="104" t="str">
        <f t="shared" si="17"/>
        <v>0-5.1</v>
      </c>
      <c r="H120" s="104" t="str">
        <f t="shared" si="17"/>
        <v>0-5.2</v>
      </c>
      <c r="I120" s="104" t="str">
        <f t="shared" si="17"/>
        <v>0-9</v>
      </c>
      <c r="J120" s="104" t="str">
        <f t="shared" si="17"/>
        <v>0-11</v>
      </c>
      <c r="K120" s="104" t="str">
        <f t="shared" si="17"/>
        <v>0-17.1</v>
      </c>
      <c r="L120" s="104" t="str">
        <f t="shared" si="17"/>
        <v>0-17.2</v>
      </c>
      <c r="M120" s="104" t="str">
        <f t="shared" si="17"/>
        <v>0-17.3</v>
      </c>
      <c r="N120" s="104" t="str">
        <f t="shared" si="17"/>
        <v>0-18</v>
      </c>
      <c r="O120" s="159" t="str">
        <f t="shared" si="12"/>
        <v>0-19.1</v>
      </c>
      <c r="P120" s="159" t="str">
        <f t="shared" si="12"/>
        <v>0-19.2</v>
      </c>
      <c r="Q120" s="159" t="str">
        <f t="shared" si="13"/>
        <v>0-19.3</v>
      </c>
      <c r="R120" s="159" t="str">
        <f t="shared" si="13"/>
        <v>0-19.4</v>
      </c>
      <c r="S120" s="104" t="str">
        <f t="shared" si="18"/>
        <v>0-21.1</v>
      </c>
      <c r="T120" s="104" t="str">
        <f t="shared" si="18"/>
        <v>0-21.2</v>
      </c>
      <c r="U120" s="104" t="str">
        <f t="shared" si="18"/>
        <v>0-23</v>
      </c>
      <c r="V120" s="104" t="str">
        <f t="shared" si="18"/>
        <v>0-24</v>
      </c>
      <c r="X120" s="104">
        <v>0</v>
      </c>
      <c r="Y120" s="123">
        <v>0</v>
      </c>
      <c r="Z120" s="123">
        <v>0</v>
      </c>
      <c r="AA120" s="123">
        <v>0</v>
      </c>
      <c r="AB120" s="123">
        <v>0</v>
      </c>
      <c r="AC120" s="123">
        <v>0</v>
      </c>
      <c r="AD120" s="123">
        <v>0</v>
      </c>
      <c r="AE120" s="123">
        <v>0</v>
      </c>
      <c r="AF120" s="123">
        <v>0</v>
      </c>
      <c r="AG120" s="123">
        <v>0</v>
      </c>
      <c r="AH120" s="123">
        <v>0</v>
      </c>
      <c r="AI120" s="123">
        <v>0</v>
      </c>
      <c r="AJ120" s="123">
        <v>0</v>
      </c>
      <c r="AK120" s="123">
        <v>0</v>
      </c>
      <c r="AL120" s="123">
        <v>0</v>
      </c>
      <c r="AM120" s="123">
        <v>0</v>
      </c>
      <c r="AN120" s="199">
        <v>0</v>
      </c>
      <c r="AO120" s="105"/>
    </row>
    <row r="121" spans="3:41" ht="13" hidden="1" thickBot="1" x14ac:dyDescent="0.3">
      <c r="C121" s="107">
        <f t="shared" si="9"/>
        <v>0</v>
      </c>
      <c r="D121" s="104" t="str">
        <f t="shared" si="10"/>
        <v>0-1</v>
      </c>
      <c r="E121" s="104" t="str">
        <f t="shared" si="17"/>
        <v>0-2.1</v>
      </c>
      <c r="F121" s="104" t="str">
        <f t="shared" si="17"/>
        <v>0-4</v>
      </c>
      <c r="G121" s="104" t="str">
        <f t="shared" si="17"/>
        <v>0-5.1</v>
      </c>
      <c r="H121" s="104" t="str">
        <f t="shared" si="17"/>
        <v>0-5.2</v>
      </c>
      <c r="I121" s="104" t="str">
        <f t="shared" si="17"/>
        <v>0-9</v>
      </c>
      <c r="J121" s="104" t="str">
        <f t="shared" si="17"/>
        <v>0-11</v>
      </c>
      <c r="K121" s="104" t="str">
        <f t="shared" si="17"/>
        <v>0-17.1</v>
      </c>
      <c r="L121" s="104" t="str">
        <f t="shared" si="17"/>
        <v>0-17.2</v>
      </c>
      <c r="M121" s="104" t="str">
        <f t="shared" si="17"/>
        <v>0-17.3</v>
      </c>
      <c r="N121" s="104" t="str">
        <f t="shared" si="17"/>
        <v>0-18</v>
      </c>
      <c r="O121" s="159" t="str">
        <f t="shared" si="12"/>
        <v>0-19.1</v>
      </c>
      <c r="P121" s="159" t="str">
        <f t="shared" si="12"/>
        <v>0-19.2</v>
      </c>
      <c r="Q121" s="159" t="str">
        <f t="shared" si="13"/>
        <v>0-19.3</v>
      </c>
      <c r="R121" s="159" t="str">
        <f t="shared" si="13"/>
        <v>0-19.4</v>
      </c>
      <c r="S121" s="104" t="str">
        <f t="shared" si="18"/>
        <v>0-21.1</v>
      </c>
      <c r="T121" s="104" t="str">
        <f t="shared" si="18"/>
        <v>0-21.2</v>
      </c>
      <c r="U121" s="104" t="str">
        <f t="shared" si="18"/>
        <v>0-23</v>
      </c>
      <c r="V121" s="104" t="str">
        <f t="shared" si="18"/>
        <v>0-24</v>
      </c>
      <c r="X121" s="104">
        <v>0</v>
      </c>
      <c r="Y121" s="123">
        <v>0</v>
      </c>
      <c r="Z121" s="123">
        <v>0</v>
      </c>
      <c r="AA121" s="123">
        <v>0</v>
      </c>
      <c r="AB121" s="123">
        <v>0</v>
      </c>
      <c r="AC121" s="123">
        <v>0</v>
      </c>
      <c r="AD121" s="123">
        <v>0</v>
      </c>
      <c r="AE121" s="123">
        <v>0</v>
      </c>
      <c r="AF121" s="123">
        <v>0</v>
      </c>
      <c r="AG121" s="123">
        <v>0</v>
      </c>
      <c r="AH121" s="123">
        <v>0</v>
      </c>
      <c r="AI121" s="123">
        <v>0</v>
      </c>
      <c r="AJ121" s="123">
        <v>0</v>
      </c>
      <c r="AK121" s="123">
        <v>0</v>
      </c>
      <c r="AL121" s="123">
        <v>0</v>
      </c>
      <c r="AM121" s="123">
        <v>0</v>
      </c>
      <c r="AN121" s="199">
        <v>0</v>
      </c>
      <c r="AO121" s="105"/>
    </row>
    <row r="122" spans="3:41" ht="13" hidden="1" thickBot="1" x14ac:dyDescent="0.3">
      <c r="C122" s="107">
        <f t="shared" si="9"/>
        <v>0</v>
      </c>
      <c r="D122" s="104" t="str">
        <f t="shared" si="10"/>
        <v>0-1</v>
      </c>
      <c r="E122" s="104" t="str">
        <f t="shared" si="17"/>
        <v>0-2.1</v>
      </c>
      <c r="F122" s="104" t="str">
        <f t="shared" si="17"/>
        <v>0-4</v>
      </c>
      <c r="G122" s="104" t="str">
        <f t="shared" si="17"/>
        <v>0-5.1</v>
      </c>
      <c r="H122" s="104" t="str">
        <f t="shared" si="17"/>
        <v>0-5.2</v>
      </c>
      <c r="I122" s="104" t="str">
        <f t="shared" si="17"/>
        <v>0-9</v>
      </c>
      <c r="J122" s="104" t="str">
        <f t="shared" si="17"/>
        <v>0-11</v>
      </c>
      <c r="K122" s="104" t="str">
        <f t="shared" si="17"/>
        <v>0-17.1</v>
      </c>
      <c r="L122" s="104" t="str">
        <f t="shared" si="17"/>
        <v>0-17.2</v>
      </c>
      <c r="M122" s="104" t="str">
        <f t="shared" si="17"/>
        <v>0-17.3</v>
      </c>
      <c r="N122" s="104" t="str">
        <f t="shared" si="17"/>
        <v>0-18</v>
      </c>
      <c r="O122" s="159" t="str">
        <f t="shared" si="12"/>
        <v>0-19.1</v>
      </c>
      <c r="P122" s="159" t="str">
        <f t="shared" si="12"/>
        <v>0-19.2</v>
      </c>
      <c r="Q122" s="159" t="str">
        <f t="shared" si="13"/>
        <v>0-19.3</v>
      </c>
      <c r="R122" s="159" t="str">
        <f t="shared" si="13"/>
        <v>0-19.4</v>
      </c>
      <c r="S122" s="104" t="str">
        <f t="shared" si="18"/>
        <v>0-21.1</v>
      </c>
      <c r="T122" s="104" t="str">
        <f t="shared" si="18"/>
        <v>0-21.2</v>
      </c>
      <c r="U122" s="104" t="str">
        <f t="shared" si="18"/>
        <v>0-23</v>
      </c>
      <c r="V122" s="104" t="str">
        <f t="shared" si="18"/>
        <v>0-24</v>
      </c>
      <c r="X122" s="104">
        <v>0</v>
      </c>
      <c r="Y122" s="123">
        <v>0</v>
      </c>
      <c r="Z122" s="123">
        <v>0</v>
      </c>
      <c r="AA122" s="123">
        <v>0</v>
      </c>
      <c r="AB122" s="123">
        <v>0</v>
      </c>
      <c r="AC122" s="123">
        <v>0</v>
      </c>
      <c r="AD122" s="123">
        <v>0</v>
      </c>
      <c r="AE122" s="123">
        <v>0</v>
      </c>
      <c r="AF122" s="123">
        <v>0</v>
      </c>
      <c r="AG122" s="123">
        <v>0</v>
      </c>
      <c r="AH122" s="123">
        <v>0</v>
      </c>
      <c r="AI122" s="123">
        <v>0</v>
      </c>
      <c r="AJ122" s="123">
        <v>0</v>
      </c>
      <c r="AK122" s="123">
        <v>0</v>
      </c>
      <c r="AL122" s="123">
        <v>0</v>
      </c>
      <c r="AM122" s="123">
        <v>0</v>
      </c>
      <c r="AN122" s="199">
        <v>0</v>
      </c>
      <c r="AO122" s="105"/>
    </row>
    <row r="123" spans="3:41" ht="13" hidden="1" thickBot="1" x14ac:dyDescent="0.3">
      <c r="C123" s="107">
        <f t="shared" si="9"/>
        <v>0</v>
      </c>
      <c r="D123" s="104" t="str">
        <f t="shared" si="10"/>
        <v>0-1</v>
      </c>
      <c r="E123" s="104" t="str">
        <f t="shared" si="17"/>
        <v>0-2.1</v>
      </c>
      <c r="F123" s="104" t="str">
        <f t="shared" si="17"/>
        <v>0-4</v>
      </c>
      <c r="G123" s="104" t="str">
        <f t="shared" si="17"/>
        <v>0-5.1</v>
      </c>
      <c r="H123" s="104" t="str">
        <f t="shared" si="17"/>
        <v>0-5.2</v>
      </c>
      <c r="I123" s="104" t="str">
        <f t="shared" si="17"/>
        <v>0-9</v>
      </c>
      <c r="J123" s="104" t="str">
        <f t="shared" si="17"/>
        <v>0-11</v>
      </c>
      <c r="K123" s="104" t="str">
        <f t="shared" si="17"/>
        <v>0-17.1</v>
      </c>
      <c r="L123" s="104" t="str">
        <f t="shared" si="17"/>
        <v>0-17.2</v>
      </c>
      <c r="M123" s="104" t="str">
        <f t="shared" si="17"/>
        <v>0-17.3</v>
      </c>
      <c r="N123" s="104" t="str">
        <f t="shared" si="17"/>
        <v>0-18</v>
      </c>
      <c r="O123" s="159" t="str">
        <f t="shared" si="12"/>
        <v>0-19.1</v>
      </c>
      <c r="P123" s="159" t="str">
        <f t="shared" si="12"/>
        <v>0-19.2</v>
      </c>
      <c r="Q123" s="159" t="str">
        <f t="shared" si="13"/>
        <v>0-19.3</v>
      </c>
      <c r="R123" s="159" t="str">
        <f t="shared" si="13"/>
        <v>0-19.4</v>
      </c>
      <c r="S123" s="104" t="str">
        <f t="shared" si="18"/>
        <v>0-21.1</v>
      </c>
      <c r="T123" s="104" t="str">
        <f t="shared" si="18"/>
        <v>0-21.2</v>
      </c>
      <c r="U123" s="104" t="str">
        <f t="shared" si="18"/>
        <v>0-23</v>
      </c>
      <c r="V123" s="104" t="str">
        <f t="shared" si="18"/>
        <v>0-24</v>
      </c>
      <c r="X123" s="104">
        <v>0</v>
      </c>
      <c r="Y123" s="123">
        <v>0</v>
      </c>
      <c r="Z123" s="123">
        <v>0</v>
      </c>
      <c r="AA123" s="123">
        <v>0</v>
      </c>
      <c r="AB123" s="123">
        <v>0</v>
      </c>
      <c r="AC123" s="123">
        <v>0</v>
      </c>
      <c r="AD123" s="123">
        <v>0</v>
      </c>
      <c r="AE123" s="123">
        <v>0</v>
      </c>
      <c r="AF123" s="123">
        <v>0</v>
      </c>
      <c r="AG123" s="123">
        <v>0</v>
      </c>
      <c r="AH123" s="123">
        <v>0</v>
      </c>
      <c r="AI123" s="123">
        <v>0</v>
      </c>
      <c r="AJ123" s="123">
        <v>0</v>
      </c>
      <c r="AK123" s="123">
        <v>0</v>
      </c>
      <c r="AL123" s="123">
        <v>0</v>
      </c>
      <c r="AM123" s="123">
        <v>0</v>
      </c>
      <c r="AN123" s="199">
        <v>0</v>
      </c>
      <c r="AO123" s="105"/>
    </row>
    <row r="124" spans="3:41" ht="13" hidden="1" thickBot="1" x14ac:dyDescent="0.3">
      <c r="C124" s="107">
        <f t="shared" si="9"/>
        <v>0</v>
      </c>
      <c r="D124" s="104" t="str">
        <f t="shared" si="10"/>
        <v>0-1</v>
      </c>
      <c r="E124" s="104" t="str">
        <f t="shared" si="17"/>
        <v>0-2.1</v>
      </c>
      <c r="F124" s="104" t="str">
        <f t="shared" si="17"/>
        <v>0-4</v>
      </c>
      <c r="G124" s="104" t="str">
        <f t="shared" si="17"/>
        <v>0-5.1</v>
      </c>
      <c r="H124" s="104" t="str">
        <f t="shared" si="17"/>
        <v>0-5.2</v>
      </c>
      <c r="I124" s="104" t="str">
        <f t="shared" si="17"/>
        <v>0-9</v>
      </c>
      <c r="J124" s="104" t="str">
        <f t="shared" si="17"/>
        <v>0-11</v>
      </c>
      <c r="K124" s="104" t="str">
        <f t="shared" si="17"/>
        <v>0-17.1</v>
      </c>
      <c r="L124" s="104" t="str">
        <f t="shared" si="17"/>
        <v>0-17.2</v>
      </c>
      <c r="M124" s="104" t="str">
        <f t="shared" si="17"/>
        <v>0-17.3</v>
      </c>
      <c r="N124" s="104" t="str">
        <f t="shared" si="17"/>
        <v>0-18</v>
      </c>
      <c r="O124" s="159" t="str">
        <f t="shared" si="12"/>
        <v>0-19.1</v>
      </c>
      <c r="P124" s="159" t="str">
        <f t="shared" si="12"/>
        <v>0-19.2</v>
      </c>
      <c r="Q124" s="159" t="str">
        <f t="shared" si="13"/>
        <v>0-19.3</v>
      </c>
      <c r="R124" s="159" t="str">
        <f t="shared" si="13"/>
        <v>0-19.4</v>
      </c>
      <c r="S124" s="104" t="str">
        <f t="shared" si="18"/>
        <v>0-21.1</v>
      </c>
      <c r="T124" s="104" t="str">
        <f t="shared" si="18"/>
        <v>0-21.2</v>
      </c>
      <c r="U124" s="104" t="str">
        <f t="shared" si="18"/>
        <v>0-23</v>
      </c>
      <c r="V124" s="104" t="str">
        <f t="shared" si="18"/>
        <v>0-24</v>
      </c>
      <c r="X124" s="104">
        <v>0</v>
      </c>
      <c r="Y124" s="123">
        <v>0</v>
      </c>
      <c r="Z124" s="123">
        <v>0</v>
      </c>
      <c r="AA124" s="123">
        <v>0</v>
      </c>
      <c r="AB124" s="123">
        <v>0</v>
      </c>
      <c r="AC124" s="123">
        <v>0</v>
      </c>
      <c r="AD124" s="123">
        <v>0</v>
      </c>
      <c r="AE124" s="123">
        <v>0</v>
      </c>
      <c r="AF124" s="123">
        <v>0</v>
      </c>
      <c r="AG124" s="123">
        <v>0</v>
      </c>
      <c r="AH124" s="123">
        <v>0</v>
      </c>
      <c r="AI124" s="123">
        <v>0</v>
      </c>
      <c r="AJ124" s="123">
        <v>0</v>
      </c>
      <c r="AK124" s="123">
        <v>0</v>
      </c>
      <c r="AL124" s="123">
        <v>0</v>
      </c>
      <c r="AM124" s="123">
        <v>0</v>
      </c>
      <c r="AN124" s="199">
        <v>0</v>
      </c>
      <c r="AO124" s="105"/>
    </row>
    <row r="125" spans="3:41" ht="13" hidden="1" thickBot="1" x14ac:dyDescent="0.3">
      <c r="C125" s="107">
        <f t="shared" si="9"/>
        <v>0</v>
      </c>
      <c r="D125" s="199" t="str">
        <f t="shared" si="10"/>
        <v>0-1</v>
      </c>
      <c r="E125" s="199" t="str">
        <f t="shared" si="17"/>
        <v>0-2.1</v>
      </c>
      <c r="F125" s="199" t="str">
        <f t="shared" si="17"/>
        <v>0-4</v>
      </c>
      <c r="G125" s="199" t="str">
        <f t="shared" si="17"/>
        <v>0-5.1</v>
      </c>
      <c r="H125" s="199" t="str">
        <f t="shared" si="17"/>
        <v>0-5.2</v>
      </c>
      <c r="I125" s="199" t="str">
        <f t="shared" si="17"/>
        <v>0-9</v>
      </c>
      <c r="J125" s="199" t="str">
        <f t="shared" si="17"/>
        <v>0-11</v>
      </c>
      <c r="K125" s="199" t="str">
        <f t="shared" si="17"/>
        <v>0-17.1</v>
      </c>
      <c r="L125" s="199" t="str">
        <f t="shared" si="17"/>
        <v>0-17.2</v>
      </c>
      <c r="M125" s="199" t="str">
        <f t="shared" si="17"/>
        <v>0-17.3</v>
      </c>
      <c r="N125" s="199" t="str">
        <f t="shared" si="17"/>
        <v>0-18</v>
      </c>
      <c r="O125" s="199" t="str">
        <f t="shared" si="12"/>
        <v>0-19.1</v>
      </c>
      <c r="P125" s="199" t="str">
        <f t="shared" si="12"/>
        <v>0-19.2</v>
      </c>
      <c r="Q125" s="199" t="str">
        <f t="shared" si="13"/>
        <v>0-19.3</v>
      </c>
      <c r="R125" s="199" t="str">
        <f t="shared" si="13"/>
        <v>0-19.4</v>
      </c>
      <c r="S125" s="199" t="str">
        <f t="shared" si="18"/>
        <v>0-21.1</v>
      </c>
      <c r="T125" s="199" t="str">
        <f t="shared" si="18"/>
        <v>0-21.2</v>
      </c>
      <c r="U125" s="199" t="str">
        <f t="shared" si="18"/>
        <v>0-23</v>
      </c>
      <c r="V125" s="199" t="str">
        <f t="shared" si="18"/>
        <v>0-24</v>
      </c>
      <c r="X125" s="104">
        <v>0</v>
      </c>
      <c r="Y125" s="104">
        <v>0</v>
      </c>
      <c r="Z125" s="104">
        <v>0</v>
      </c>
      <c r="AA125" s="104">
        <v>0</v>
      </c>
      <c r="AB125" s="104">
        <v>0</v>
      </c>
      <c r="AC125" s="104">
        <v>0</v>
      </c>
      <c r="AD125" s="104">
        <v>0</v>
      </c>
      <c r="AE125" s="104">
        <v>0</v>
      </c>
      <c r="AF125" s="104">
        <v>0</v>
      </c>
      <c r="AG125" s="104">
        <v>0</v>
      </c>
      <c r="AH125" s="104">
        <v>0</v>
      </c>
      <c r="AI125" s="104">
        <v>0</v>
      </c>
      <c r="AJ125" s="104">
        <v>0</v>
      </c>
      <c r="AK125" s="104">
        <v>0</v>
      </c>
      <c r="AL125" s="104">
        <v>0</v>
      </c>
      <c r="AM125" s="104">
        <v>0</v>
      </c>
      <c r="AN125" s="199">
        <v>0</v>
      </c>
    </row>
    <row r="126" spans="3:41" ht="13" hidden="1" thickBot="1" x14ac:dyDescent="0.3">
      <c r="C126" s="107">
        <f t="shared" si="9"/>
        <v>0</v>
      </c>
      <c r="D126" s="199" t="str">
        <f t="shared" si="10"/>
        <v>0-1</v>
      </c>
      <c r="E126" s="199" t="str">
        <f t="shared" si="17"/>
        <v>0-2.1</v>
      </c>
      <c r="F126" s="199" t="str">
        <f t="shared" si="17"/>
        <v>0-4</v>
      </c>
      <c r="G126" s="199" t="str">
        <f t="shared" si="17"/>
        <v>0-5.1</v>
      </c>
      <c r="H126" s="199" t="str">
        <f t="shared" si="17"/>
        <v>0-5.2</v>
      </c>
      <c r="I126" s="199" t="str">
        <f t="shared" si="17"/>
        <v>0-9</v>
      </c>
      <c r="J126" s="199" t="str">
        <f t="shared" si="17"/>
        <v>0-11</v>
      </c>
      <c r="K126" s="199" t="str">
        <f t="shared" si="17"/>
        <v>0-17.1</v>
      </c>
      <c r="L126" s="199" t="str">
        <f t="shared" si="17"/>
        <v>0-17.2</v>
      </c>
      <c r="M126" s="199" t="str">
        <f t="shared" si="17"/>
        <v>0-17.3</v>
      </c>
      <c r="N126" s="199" t="str">
        <f t="shared" si="17"/>
        <v>0-18</v>
      </c>
      <c r="O126" s="199" t="str">
        <f t="shared" si="17"/>
        <v>0-19.1</v>
      </c>
      <c r="P126" s="199" t="str">
        <f t="shared" si="17"/>
        <v>0-19.2</v>
      </c>
      <c r="Q126" s="199" t="str">
        <f t="shared" si="17"/>
        <v>0-19.3</v>
      </c>
      <c r="R126" s="199" t="str">
        <f t="shared" si="17"/>
        <v>0-19.4</v>
      </c>
      <c r="S126" s="199" t="str">
        <f t="shared" si="18"/>
        <v>0-21.1</v>
      </c>
      <c r="T126" s="199" t="str">
        <f t="shared" si="18"/>
        <v>0-21.2</v>
      </c>
      <c r="U126" s="199" t="str">
        <f t="shared" si="18"/>
        <v>0-23</v>
      </c>
      <c r="V126" s="199" t="str">
        <f t="shared" si="18"/>
        <v>0-24</v>
      </c>
      <c r="X126" s="104">
        <v>0</v>
      </c>
      <c r="Y126" s="104">
        <v>0</v>
      </c>
      <c r="Z126" s="104">
        <v>0</v>
      </c>
      <c r="AA126" s="104">
        <v>0</v>
      </c>
      <c r="AB126" s="104">
        <v>0</v>
      </c>
      <c r="AC126" s="104">
        <v>0</v>
      </c>
      <c r="AD126" s="104">
        <v>0</v>
      </c>
      <c r="AE126" s="104">
        <v>0</v>
      </c>
      <c r="AF126" s="104">
        <v>0</v>
      </c>
      <c r="AG126" s="104">
        <v>0</v>
      </c>
      <c r="AH126" s="104">
        <v>0</v>
      </c>
      <c r="AI126" s="104">
        <v>0</v>
      </c>
      <c r="AJ126" s="104">
        <v>0</v>
      </c>
      <c r="AK126" s="104">
        <v>0</v>
      </c>
      <c r="AL126" s="104">
        <v>0</v>
      </c>
      <c r="AM126" s="104">
        <v>0</v>
      </c>
      <c r="AN126" s="199">
        <v>0</v>
      </c>
    </row>
    <row r="127" spans="3:41" ht="13" hidden="1" thickBot="1" x14ac:dyDescent="0.3">
      <c r="C127" s="107">
        <f t="shared" si="9"/>
        <v>0</v>
      </c>
      <c r="D127" s="199" t="str">
        <f t="shared" si="10"/>
        <v>0-1</v>
      </c>
      <c r="E127" s="199" t="str">
        <f t="shared" si="17"/>
        <v>0-2.1</v>
      </c>
      <c r="F127" s="199" t="str">
        <f t="shared" si="17"/>
        <v>0-4</v>
      </c>
      <c r="G127" s="199" t="str">
        <f t="shared" si="17"/>
        <v>0-5.1</v>
      </c>
      <c r="H127" s="199" t="str">
        <f t="shared" si="17"/>
        <v>0-5.2</v>
      </c>
      <c r="I127" s="199" t="str">
        <f t="shared" si="17"/>
        <v>0-9</v>
      </c>
      <c r="J127" s="199" t="str">
        <f t="shared" si="17"/>
        <v>0-11</v>
      </c>
      <c r="K127" s="199" t="str">
        <f t="shared" si="17"/>
        <v>0-17.1</v>
      </c>
      <c r="L127" s="199" t="str">
        <f t="shared" si="17"/>
        <v>0-17.2</v>
      </c>
      <c r="M127" s="199" t="str">
        <f t="shared" si="17"/>
        <v>0-17.3</v>
      </c>
      <c r="N127" s="199" t="str">
        <f t="shared" si="17"/>
        <v>0-18</v>
      </c>
      <c r="O127" s="199" t="str">
        <f t="shared" si="17"/>
        <v>0-19.1</v>
      </c>
      <c r="P127" s="199" t="str">
        <f t="shared" si="17"/>
        <v>0-19.2</v>
      </c>
      <c r="Q127" s="199" t="str">
        <f t="shared" si="17"/>
        <v>0-19.3</v>
      </c>
      <c r="R127" s="199" t="str">
        <f t="shared" si="17"/>
        <v>0-19.4</v>
      </c>
      <c r="S127" s="199" t="str">
        <f t="shared" si="18"/>
        <v>0-21.1</v>
      </c>
      <c r="T127" s="199" t="str">
        <f t="shared" si="18"/>
        <v>0-21.2</v>
      </c>
      <c r="U127" s="199" t="str">
        <f t="shared" si="18"/>
        <v>0-23</v>
      </c>
      <c r="V127" s="199" t="str">
        <f t="shared" si="18"/>
        <v>0-24</v>
      </c>
      <c r="X127" s="104">
        <v>0</v>
      </c>
      <c r="Y127" s="104">
        <v>0</v>
      </c>
      <c r="Z127" s="104">
        <v>0</v>
      </c>
      <c r="AA127" s="104">
        <v>0</v>
      </c>
      <c r="AB127" s="104">
        <v>0</v>
      </c>
      <c r="AC127" s="104">
        <v>0</v>
      </c>
      <c r="AD127" s="104">
        <v>0</v>
      </c>
      <c r="AE127" s="104">
        <v>0</v>
      </c>
      <c r="AF127" s="104">
        <v>0</v>
      </c>
      <c r="AG127" s="104">
        <v>0</v>
      </c>
      <c r="AH127" s="104">
        <v>0</v>
      </c>
      <c r="AI127" s="104">
        <v>0</v>
      </c>
      <c r="AJ127" s="104">
        <v>0</v>
      </c>
      <c r="AK127" s="104">
        <v>0</v>
      </c>
      <c r="AL127" s="104">
        <v>0</v>
      </c>
      <c r="AM127" s="104">
        <v>0</v>
      </c>
      <c r="AN127" s="199">
        <v>0</v>
      </c>
    </row>
    <row r="128" spans="3:41" ht="13" hidden="1" thickBot="1" x14ac:dyDescent="0.3">
      <c r="C128" s="107">
        <f t="shared" si="9"/>
        <v>0</v>
      </c>
      <c r="D128" s="199" t="str">
        <f t="shared" si="10"/>
        <v>0-1</v>
      </c>
      <c r="E128" s="199" t="str">
        <f t="shared" si="17"/>
        <v>0-2.1</v>
      </c>
      <c r="F128" s="199" t="str">
        <f t="shared" si="17"/>
        <v>0-4</v>
      </c>
      <c r="G128" s="199" t="str">
        <f t="shared" si="17"/>
        <v>0-5.1</v>
      </c>
      <c r="H128" s="199" t="str">
        <f t="shared" si="17"/>
        <v>0-5.2</v>
      </c>
      <c r="I128" s="199" t="str">
        <f t="shared" si="17"/>
        <v>0-9</v>
      </c>
      <c r="J128" s="199" t="str">
        <f t="shared" si="17"/>
        <v>0-11</v>
      </c>
      <c r="K128" s="199" t="str">
        <f t="shared" si="17"/>
        <v>0-17.1</v>
      </c>
      <c r="L128" s="199" t="str">
        <f t="shared" si="17"/>
        <v>0-17.2</v>
      </c>
      <c r="M128" s="199" t="str">
        <f t="shared" si="17"/>
        <v>0-17.3</v>
      </c>
      <c r="N128" s="199" t="str">
        <f t="shared" si="17"/>
        <v>0-18</v>
      </c>
      <c r="O128" s="199" t="str">
        <f t="shared" si="17"/>
        <v>0-19.1</v>
      </c>
      <c r="P128" s="199" t="str">
        <f t="shared" si="17"/>
        <v>0-19.2</v>
      </c>
      <c r="Q128" s="199" t="str">
        <f t="shared" si="17"/>
        <v>0-19.3</v>
      </c>
      <c r="R128" s="199" t="str">
        <f t="shared" si="17"/>
        <v>0-19.4</v>
      </c>
      <c r="S128" s="199" t="str">
        <f t="shared" si="18"/>
        <v>0-21.1</v>
      </c>
      <c r="T128" s="199" t="str">
        <f t="shared" si="18"/>
        <v>0-21.2</v>
      </c>
      <c r="U128" s="199" t="str">
        <f t="shared" si="18"/>
        <v>0-23</v>
      </c>
      <c r="V128" s="199" t="str">
        <f t="shared" si="18"/>
        <v>0-24</v>
      </c>
      <c r="X128" s="104">
        <v>0</v>
      </c>
      <c r="Y128" s="104">
        <v>0</v>
      </c>
      <c r="Z128" s="104">
        <v>0</v>
      </c>
      <c r="AA128" s="104">
        <v>0</v>
      </c>
      <c r="AB128" s="104">
        <v>0</v>
      </c>
      <c r="AC128" s="104">
        <v>0</v>
      </c>
      <c r="AD128" s="104">
        <v>0</v>
      </c>
      <c r="AE128" s="104">
        <v>0</v>
      </c>
      <c r="AF128" s="104">
        <v>0</v>
      </c>
      <c r="AG128" s="104">
        <v>0</v>
      </c>
      <c r="AH128" s="104">
        <v>0</v>
      </c>
      <c r="AI128" s="104">
        <v>0</v>
      </c>
      <c r="AJ128" s="104">
        <v>0</v>
      </c>
      <c r="AK128" s="104">
        <v>0</v>
      </c>
      <c r="AL128" s="104">
        <v>0</v>
      </c>
      <c r="AM128" s="104">
        <v>0</v>
      </c>
      <c r="AN128" s="199">
        <v>0</v>
      </c>
    </row>
    <row r="129" spans="3:40" ht="13" hidden="1" thickBot="1" x14ac:dyDescent="0.3">
      <c r="C129" s="107">
        <f t="shared" si="9"/>
        <v>0</v>
      </c>
      <c r="D129" s="199" t="str">
        <f t="shared" si="10"/>
        <v>0-1</v>
      </c>
      <c r="E129" s="199" t="str">
        <f t="shared" si="17"/>
        <v>0-2.1</v>
      </c>
      <c r="F129" s="199" t="str">
        <f t="shared" si="17"/>
        <v>0-4</v>
      </c>
      <c r="G129" s="199" t="str">
        <f t="shared" si="17"/>
        <v>0-5.1</v>
      </c>
      <c r="H129" s="199" t="str">
        <f t="shared" si="17"/>
        <v>0-5.2</v>
      </c>
      <c r="I129" s="199" t="str">
        <f t="shared" si="17"/>
        <v>0-9</v>
      </c>
      <c r="J129" s="199" t="str">
        <f t="shared" si="17"/>
        <v>0-11</v>
      </c>
      <c r="K129" s="199" t="str">
        <f t="shared" si="17"/>
        <v>0-17.1</v>
      </c>
      <c r="L129" s="199" t="str">
        <f t="shared" si="17"/>
        <v>0-17.2</v>
      </c>
      <c r="M129" s="199" t="str">
        <f t="shared" si="17"/>
        <v>0-17.3</v>
      </c>
      <c r="N129" s="199" t="str">
        <f t="shared" si="17"/>
        <v>0-18</v>
      </c>
      <c r="O129" s="199" t="str">
        <f t="shared" si="17"/>
        <v>0-19.1</v>
      </c>
      <c r="P129" s="199" t="str">
        <f t="shared" si="17"/>
        <v>0-19.2</v>
      </c>
      <c r="Q129" s="199" t="str">
        <f t="shared" si="17"/>
        <v>0-19.3</v>
      </c>
      <c r="R129" s="199" t="str">
        <f t="shared" si="17"/>
        <v>0-19.4</v>
      </c>
      <c r="S129" s="199" t="str">
        <f t="shared" si="18"/>
        <v>0-21.1</v>
      </c>
      <c r="T129" s="199" t="str">
        <f t="shared" si="18"/>
        <v>0-21.2</v>
      </c>
      <c r="U129" s="199" t="str">
        <f t="shared" si="18"/>
        <v>0-23</v>
      </c>
      <c r="V129" s="199" t="str">
        <f t="shared" si="18"/>
        <v>0-24</v>
      </c>
      <c r="X129" s="104">
        <v>0</v>
      </c>
      <c r="Y129" s="104">
        <v>0</v>
      </c>
      <c r="Z129" s="104">
        <v>0</v>
      </c>
      <c r="AA129" s="104">
        <v>0</v>
      </c>
      <c r="AB129" s="104">
        <v>0</v>
      </c>
      <c r="AC129" s="104">
        <v>0</v>
      </c>
      <c r="AD129" s="104">
        <v>0</v>
      </c>
      <c r="AE129" s="104">
        <v>0</v>
      </c>
      <c r="AF129" s="104">
        <v>0</v>
      </c>
      <c r="AG129" s="104">
        <v>0</v>
      </c>
      <c r="AH129" s="104">
        <v>0</v>
      </c>
      <c r="AI129" s="104">
        <v>0</v>
      </c>
      <c r="AJ129" s="104">
        <v>0</v>
      </c>
      <c r="AK129" s="104">
        <v>0</v>
      </c>
      <c r="AL129" s="104">
        <v>0</v>
      </c>
      <c r="AM129" s="104">
        <v>0</v>
      </c>
      <c r="AN129" s="199">
        <v>0</v>
      </c>
    </row>
    <row r="130" spans="3:40" ht="13" hidden="1" thickBot="1" x14ac:dyDescent="0.3">
      <c r="C130" s="107">
        <f t="shared" si="9"/>
        <v>0</v>
      </c>
      <c r="D130" s="199" t="str">
        <f t="shared" si="10"/>
        <v>0-1</v>
      </c>
      <c r="E130" s="199" t="str">
        <f t="shared" si="17"/>
        <v>0-2.1</v>
      </c>
      <c r="F130" s="199" t="str">
        <f t="shared" si="17"/>
        <v>0-4</v>
      </c>
      <c r="G130" s="199" t="str">
        <f t="shared" si="17"/>
        <v>0-5.1</v>
      </c>
      <c r="H130" s="199" t="str">
        <f t="shared" si="17"/>
        <v>0-5.2</v>
      </c>
      <c r="I130" s="199" t="str">
        <f t="shared" si="17"/>
        <v>0-9</v>
      </c>
      <c r="J130" s="199" t="str">
        <f t="shared" si="17"/>
        <v>0-11</v>
      </c>
      <c r="K130" s="199" t="str">
        <f t="shared" si="17"/>
        <v>0-17.1</v>
      </c>
      <c r="L130" s="199" t="str">
        <f t="shared" si="17"/>
        <v>0-17.2</v>
      </c>
      <c r="M130" s="199" t="str">
        <f t="shared" si="17"/>
        <v>0-17.3</v>
      </c>
      <c r="N130" s="199" t="str">
        <f t="shared" si="17"/>
        <v>0-18</v>
      </c>
      <c r="O130" s="199" t="str">
        <f t="shared" si="17"/>
        <v>0-19.1</v>
      </c>
      <c r="P130" s="199" t="str">
        <f t="shared" si="17"/>
        <v>0-19.2</v>
      </c>
      <c r="Q130" s="199" t="str">
        <f t="shared" si="17"/>
        <v>0-19.3</v>
      </c>
      <c r="R130" s="199" t="str">
        <f t="shared" si="17"/>
        <v>0-19.4</v>
      </c>
      <c r="S130" s="199" t="str">
        <f t="shared" si="18"/>
        <v>0-21.1</v>
      </c>
      <c r="T130" s="199" t="str">
        <f t="shared" si="18"/>
        <v>0-21.2</v>
      </c>
      <c r="U130" s="199" t="str">
        <f t="shared" si="18"/>
        <v>0-23</v>
      </c>
      <c r="V130" s="199" t="str">
        <f t="shared" si="18"/>
        <v>0-24</v>
      </c>
      <c r="X130" s="104">
        <v>0</v>
      </c>
      <c r="Y130" s="104">
        <v>0</v>
      </c>
      <c r="Z130" s="104">
        <v>0</v>
      </c>
      <c r="AA130" s="104">
        <v>0</v>
      </c>
      <c r="AB130" s="104">
        <v>0</v>
      </c>
      <c r="AC130" s="104">
        <v>0</v>
      </c>
      <c r="AD130" s="104">
        <v>0</v>
      </c>
      <c r="AE130" s="104">
        <v>0</v>
      </c>
      <c r="AF130" s="104">
        <v>0</v>
      </c>
      <c r="AG130" s="104">
        <v>0</v>
      </c>
      <c r="AH130" s="104">
        <v>0</v>
      </c>
      <c r="AI130" s="104">
        <v>0</v>
      </c>
      <c r="AJ130" s="104">
        <v>0</v>
      </c>
      <c r="AK130" s="104">
        <v>0</v>
      </c>
      <c r="AL130" s="104">
        <v>0</v>
      </c>
      <c r="AM130" s="104">
        <v>0</v>
      </c>
      <c r="AN130" s="199">
        <v>0</v>
      </c>
    </row>
    <row r="131" spans="3:40" ht="13" hidden="1" thickBot="1" x14ac:dyDescent="0.3">
      <c r="C131" s="107">
        <f t="shared" si="9"/>
        <v>0</v>
      </c>
      <c r="D131" s="199" t="str">
        <f t="shared" si="10"/>
        <v>0-1</v>
      </c>
      <c r="E131" s="199" t="str">
        <f t="shared" si="17"/>
        <v>0-2.1</v>
      </c>
      <c r="F131" s="199" t="str">
        <f t="shared" si="17"/>
        <v>0-4</v>
      </c>
      <c r="G131" s="199" t="str">
        <f t="shared" si="17"/>
        <v>0-5.1</v>
      </c>
      <c r="H131" s="199" t="str">
        <f t="shared" si="17"/>
        <v>0-5.2</v>
      </c>
      <c r="I131" s="199" t="str">
        <f t="shared" si="17"/>
        <v>0-9</v>
      </c>
      <c r="J131" s="199" t="str">
        <f t="shared" si="17"/>
        <v>0-11</v>
      </c>
      <c r="K131" s="199" t="str">
        <f t="shared" si="17"/>
        <v>0-17.1</v>
      </c>
      <c r="L131" s="199" t="str">
        <f t="shared" si="17"/>
        <v>0-17.2</v>
      </c>
      <c r="M131" s="199" t="str">
        <f t="shared" si="17"/>
        <v>0-17.3</v>
      </c>
      <c r="N131" s="199" t="str">
        <f t="shared" si="17"/>
        <v>0-18</v>
      </c>
      <c r="O131" s="199" t="str">
        <f t="shared" si="17"/>
        <v>0-19.1</v>
      </c>
      <c r="P131" s="199" t="str">
        <f t="shared" si="17"/>
        <v>0-19.2</v>
      </c>
      <c r="Q131" s="199" t="str">
        <f t="shared" si="17"/>
        <v>0-19.3</v>
      </c>
      <c r="R131" s="199" t="str">
        <f t="shared" si="17"/>
        <v>0-19.4</v>
      </c>
      <c r="S131" s="199" t="str">
        <f t="shared" si="18"/>
        <v>0-21.1</v>
      </c>
      <c r="T131" s="199" t="str">
        <f t="shared" si="18"/>
        <v>0-21.2</v>
      </c>
      <c r="U131" s="199" t="str">
        <f t="shared" si="18"/>
        <v>0-23</v>
      </c>
      <c r="V131" s="199" t="str">
        <f t="shared" si="18"/>
        <v>0-24</v>
      </c>
      <c r="X131" s="104">
        <v>0</v>
      </c>
      <c r="Y131" s="104">
        <v>0</v>
      </c>
      <c r="Z131" s="104">
        <v>0</v>
      </c>
      <c r="AA131" s="104">
        <v>0</v>
      </c>
      <c r="AB131" s="104">
        <v>0</v>
      </c>
      <c r="AC131" s="104">
        <v>0</v>
      </c>
      <c r="AD131" s="104">
        <v>0</v>
      </c>
      <c r="AE131" s="104">
        <v>0</v>
      </c>
      <c r="AF131" s="104">
        <v>0</v>
      </c>
      <c r="AG131" s="104">
        <v>0</v>
      </c>
      <c r="AH131" s="104">
        <v>0</v>
      </c>
      <c r="AI131" s="104">
        <v>0</v>
      </c>
      <c r="AJ131" s="104">
        <v>0</v>
      </c>
      <c r="AK131" s="104">
        <v>0</v>
      </c>
      <c r="AL131" s="104">
        <v>0</v>
      </c>
      <c r="AM131" s="104">
        <v>0</v>
      </c>
      <c r="AN131" s="199">
        <v>0</v>
      </c>
    </row>
    <row r="132" spans="3:40" ht="13" hidden="1" thickBot="1" x14ac:dyDescent="0.3">
      <c r="C132" s="107">
        <f t="shared" si="9"/>
        <v>0</v>
      </c>
      <c r="D132" s="199" t="str">
        <f t="shared" si="10"/>
        <v>0-1</v>
      </c>
      <c r="E132" s="199" t="str">
        <f t="shared" si="10"/>
        <v>0-2.1</v>
      </c>
      <c r="F132" s="199" t="str">
        <f t="shared" si="10"/>
        <v>0-4</v>
      </c>
      <c r="G132" s="199" t="str">
        <f t="shared" si="10"/>
        <v>0-5.1</v>
      </c>
      <c r="H132" s="199" t="str">
        <f t="shared" si="10"/>
        <v>0-5.2</v>
      </c>
      <c r="I132" s="199" t="str">
        <f t="shared" si="10"/>
        <v>0-9</v>
      </c>
      <c r="J132" s="199" t="str">
        <f t="shared" si="10"/>
        <v>0-11</v>
      </c>
      <c r="K132" s="199" t="str">
        <f t="shared" si="10"/>
        <v>0-17.1</v>
      </c>
      <c r="L132" s="199" t="str">
        <f t="shared" si="10"/>
        <v>0-17.2</v>
      </c>
      <c r="M132" s="199" t="str">
        <f t="shared" si="10"/>
        <v>0-17.3</v>
      </c>
      <c r="N132" s="199" t="str">
        <f t="shared" si="10"/>
        <v>0-18</v>
      </c>
      <c r="O132" s="199" t="str">
        <f t="shared" si="10"/>
        <v>0-19.1</v>
      </c>
      <c r="P132" s="199" t="str">
        <f t="shared" si="10"/>
        <v>0-19.2</v>
      </c>
      <c r="Q132" s="199" t="str">
        <f t="shared" si="10"/>
        <v>0-19.3</v>
      </c>
      <c r="R132" s="199" t="str">
        <f t="shared" si="10"/>
        <v>0-19.4</v>
      </c>
      <c r="S132" s="199" t="str">
        <f t="shared" si="10"/>
        <v>0-21.1</v>
      </c>
      <c r="T132" s="199" t="str">
        <f t="shared" ref="S132:V164" si="19">$C132&amp;"-"&amp;T$84</f>
        <v>0-21.2</v>
      </c>
      <c r="U132" s="199" t="str">
        <f t="shared" si="19"/>
        <v>0-23</v>
      </c>
      <c r="V132" s="199" t="str">
        <f t="shared" si="19"/>
        <v>0-24</v>
      </c>
      <c r="X132" s="104">
        <v>0</v>
      </c>
      <c r="Y132" s="104">
        <v>0</v>
      </c>
      <c r="Z132" s="104">
        <v>0</v>
      </c>
      <c r="AA132" s="104">
        <v>0</v>
      </c>
      <c r="AB132" s="104">
        <v>0</v>
      </c>
      <c r="AC132" s="104">
        <v>0</v>
      </c>
      <c r="AD132" s="104">
        <v>0</v>
      </c>
      <c r="AE132" s="104">
        <v>0</v>
      </c>
      <c r="AF132" s="104">
        <v>0</v>
      </c>
      <c r="AG132" s="104">
        <v>0</v>
      </c>
      <c r="AH132" s="104">
        <v>0</v>
      </c>
      <c r="AI132" s="104">
        <v>0</v>
      </c>
      <c r="AJ132" s="104">
        <v>0</v>
      </c>
      <c r="AK132" s="104">
        <v>0</v>
      </c>
      <c r="AL132" s="104">
        <v>0</v>
      </c>
      <c r="AM132" s="104">
        <v>0</v>
      </c>
      <c r="AN132" s="199">
        <v>0</v>
      </c>
    </row>
    <row r="133" spans="3:40" ht="13" hidden="1" thickBot="1" x14ac:dyDescent="0.3">
      <c r="C133" s="107">
        <f t="shared" si="9"/>
        <v>0</v>
      </c>
      <c r="D133" s="199" t="str">
        <f t="shared" ref="D133:R149" si="20">$C133&amp;"-"&amp;D$84</f>
        <v>0-1</v>
      </c>
      <c r="E133" s="199" t="str">
        <f t="shared" si="20"/>
        <v>0-2.1</v>
      </c>
      <c r="F133" s="199" t="str">
        <f t="shared" si="20"/>
        <v>0-4</v>
      </c>
      <c r="G133" s="199" t="str">
        <f t="shared" si="20"/>
        <v>0-5.1</v>
      </c>
      <c r="H133" s="199" t="str">
        <f t="shared" si="20"/>
        <v>0-5.2</v>
      </c>
      <c r="I133" s="199" t="str">
        <f t="shared" si="20"/>
        <v>0-9</v>
      </c>
      <c r="J133" s="199" t="str">
        <f t="shared" si="20"/>
        <v>0-11</v>
      </c>
      <c r="K133" s="199" t="str">
        <f t="shared" si="20"/>
        <v>0-17.1</v>
      </c>
      <c r="L133" s="199" t="str">
        <f t="shared" si="20"/>
        <v>0-17.2</v>
      </c>
      <c r="M133" s="199" t="str">
        <f t="shared" si="20"/>
        <v>0-17.3</v>
      </c>
      <c r="N133" s="199" t="str">
        <f t="shared" si="20"/>
        <v>0-18</v>
      </c>
      <c r="O133" s="199" t="str">
        <f t="shared" si="20"/>
        <v>0-19.1</v>
      </c>
      <c r="P133" s="199" t="str">
        <f t="shared" si="20"/>
        <v>0-19.2</v>
      </c>
      <c r="Q133" s="199" t="str">
        <f t="shared" si="20"/>
        <v>0-19.3</v>
      </c>
      <c r="R133" s="199" t="str">
        <f t="shared" si="20"/>
        <v>0-19.4</v>
      </c>
      <c r="S133" s="199" t="str">
        <f t="shared" si="19"/>
        <v>0-21.1</v>
      </c>
      <c r="T133" s="199" t="str">
        <f t="shared" si="19"/>
        <v>0-21.2</v>
      </c>
      <c r="U133" s="199" t="str">
        <f t="shared" si="19"/>
        <v>0-23</v>
      </c>
      <c r="V133" s="199" t="str">
        <f t="shared" si="19"/>
        <v>0-24</v>
      </c>
      <c r="X133" s="104">
        <v>0</v>
      </c>
      <c r="Y133" s="104">
        <v>0</v>
      </c>
      <c r="Z133" s="104">
        <v>0</v>
      </c>
      <c r="AA133" s="104">
        <v>0</v>
      </c>
      <c r="AB133" s="104">
        <v>0</v>
      </c>
      <c r="AC133" s="104">
        <v>0</v>
      </c>
      <c r="AD133" s="104">
        <v>0</v>
      </c>
      <c r="AE133" s="104">
        <v>0</v>
      </c>
      <c r="AF133" s="104">
        <v>0</v>
      </c>
      <c r="AG133" s="104">
        <v>0</v>
      </c>
      <c r="AH133" s="104">
        <v>0</v>
      </c>
      <c r="AI133" s="104">
        <v>0</v>
      </c>
      <c r="AJ133" s="104">
        <v>0</v>
      </c>
      <c r="AK133" s="104">
        <v>0</v>
      </c>
      <c r="AL133" s="104">
        <v>0</v>
      </c>
      <c r="AM133" s="104">
        <v>0</v>
      </c>
      <c r="AN133" s="199">
        <v>0</v>
      </c>
    </row>
    <row r="134" spans="3:40" ht="13" hidden="1" thickBot="1" x14ac:dyDescent="0.3">
      <c r="C134" s="107">
        <f t="shared" si="9"/>
        <v>0</v>
      </c>
      <c r="D134" s="199" t="str">
        <f t="shared" si="20"/>
        <v>0-1</v>
      </c>
      <c r="E134" s="199" t="str">
        <f t="shared" si="20"/>
        <v>0-2.1</v>
      </c>
      <c r="F134" s="199" t="str">
        <f t="shared" si="20"/>
        <v>0-4</v>
      </c>
      <c r="G134" s="199" t="str">
        <f t="shared" si="20"/>
        <v>0-5.1</v>
      </c>
      <c r="H134" s="199" t="str">
        <f t="shared" si="20"/>
        <v>0-5.2</v>
      </c>
      <c r="I134" s="199" t="str">
        <f t="shared" si="20"/>
        <v>0-9</v>
      </c>
      <c r="J134" s="199" t="str">
        <f t="shared" si="20"/>
        <v>0-11</v>
      </c>
      <c r="K134" s="199" t="str">
        <f t="shared" si="20"/>
        <v>0-17.1</v>
      </c>
      <c r="L134" s="199" t="str">
        <f t="shared" si="20"/>
        <v>0-17.2</v>
      </c>
      <c r="M134" s="199" t="str">
        <f t="shared" si="20"/>
        <v>0-17.3</v>
      </c>
      <c r="N134" s="199" t="str">
        <f t="shared" si="20"/>
        <v>0-18</v>
      </c>
      <c r="O134" s="199" t="str">
        <f t="shared" si="20"/>
        <v>0-19.1</v>
      </c>
      <c r="P134" s="199" t="str">
        <f t="shared" si="20"/>
        <v>0-19.2</v>
      </c>
      <c r="Q134" s="199" t="str">
        <f t="shared" si="20"/>
        <v>0-19.3</v>
      </c>
      <c r="R134" s="199" t="str">
        <f t="shared" si="20"/>
        <v>0-19.4</v>
      </c>
      <c r="S134" s="199" t="str">
        <f t="shared" si="19"/>
        <v>0-21.1</v>
      </c>
      <c r="T134" s="199" t="str">
        <f t="shared" si="19"/>
        <v>0-21.2</v>
      </c>
      <c r="U134" s="199" t="str">
        <f t="shared" si="19"/>
        <v>0-23</v>
      </c>
      <c r="V134" s="199" t="str">
        <f t="shared" si="19"/>
        <v>0-24</v>
      </c>
      <c r="X134" s="104">
        <v>0</v>
      </c>
      <c r="Y134" s="104">
        <v>0</v>
      </c>
      <c r="Z134" s="104">
        <v>0</v>
      </c>
      <c r="AA134" s="104">
        <v>0</v>
      </c>
      <c r="AB134" s="104">
        <v>0</v>
      </c>
      <c r="AC134" s="104">
        <v>0</v>
      </c>
      <c r="AD134" s="104">
        <v>0</v>
      </c>
      <c r="AE134" s="104">
        <v>0</v>
      </c>
      <c r="AF134" s="104">
        <v>0</v>
      </c>
      <c r="AG134" s="104">
        <v>0</v>
      </c>
      <c r="AH134" s="104">
        <v>0</v>
      </c>
      <c r="AI134" s="104">
        <v>0</v>
      </c>
      <c r="AJ134" s="104">
        <v>0</v>
      </c>
      <c r="AK134" s="104">
        <v>0</v>
      </c>
      <c r="AL134" s="104">
        <v>0</v>
      </c>
      <c r="AM134" s="104">
        <v>0</v>
      </c>
      <c r="AN134" s="199">
        <v>0</v>
      </c>
    </row>
    <row r="135" spans="3:40" ht="13" hidden="1" thickBot="1" x14ac:dyDescent="0.3">
      <c r="C135" s="107">
        <f t="shared" si="9"/>
        <v>0</v>
      </c>
      <c r="D135" s="199" t="str">
        <f t="shared" si="20"/>
        <v>0-1</v>
      </c>
      <c r="E135" s="199" t="str">
        <f t="shared" si="20"/>
        <v>0-2.1</v>
      </c>
      <c r="F135" s="199" t="str">
        <f t="shared" si="20"/>
        <v>0-4</v>
      </c>
      <c r="G135" s="199" t="str">
        <f t="shared" si="20"/>
        <v>0-5.1</v>
      </c>
      <c r="H135" s="199" t="str">
        <f t="shared" si="20"/>
        <v>0-5.2</v>
      </c>
      <c r="I135" s="199" t="str">
        <f t="shared" si="20"/>
        <v>0-9</v>
      </c>
      <c r="J135" s="199" t="str">
        <f t="shared" si="20"/>
        <v>0-11</v>
      </c>
      <c r="K135" s="199" t="str">
        <f t="shared" si="20"/>
        <v>0-17.1</v>
      </c>
      <c r="L135" s="199" t="str">
        <f t="shared" si="20"/>
        <v>0-17.2</v>
      </c>
      <c r="M135" s="199" t="str">
        <f t="shared" si="20"/>
        <v>0-17.3</v>
      </c>
      <c r="N135" s="199" t="str">
        <f t="shared" si="20"/>
        <v>0-18</v>
      </c>
      <c r="O135" s="199" t="str">
        <f t="shared" si="20"/>
        <v>0-19.1</v>
      </c>
      <c r="P135" s="199" t="str">
        <f t="shared" si="20"/>
        <v>0-19.2</v>
      </c>
      <c r="Q135" s="199" t="str">
        <f t="shared" si="20"/>
        <v>0-19.3</v>
      </c>
      <c r="R135" s="199" t="str">
        <f t="shared" si="20"/>
        <v>0-19.4</v>
      </c>
      <c r="S135" s="199" t="str">
        <f t="shared" si="19"/>
        <v>0-21.1</v>
      </c>
      <c r="T135" s="199" t="str">
        <f t="shared" si="19"/>
        <v>0-21.2</v>
      </c>
      <c r="U135" s="199" t="str">
        <f t="shared" si="19"/>
        <v>0-23</v>
      </c>
      <c r="V135" s="199" t="str">
        <f t="shared" si="19"/>
        <v>0-24</v>
      </c>
      <c r="X135" s="104">
        <v>0</v>
      </c>
      <c r="Y135" s="104">
        <v>0</v>
      </c>
      <c r="Z135" s="104">
        <v>0</v>
      </c>
      <c r="AA135" s="104">
        <v>0</v>
      </c>
      <c r="AB135" s="104">
        <v>0</v>
      </c>
      <c r="AC135" s="104">
        <v>0</v>
      </c>
      <c r="AD135" s="104">
        <v>0</v>
      </c>
      <c r="AE135" s="104">
        <v>0</v>
      </c>
      <c r="AF135" s="104">
        <v>0</v>
      </c>
      <c r="AG135" s="104">
        <v>0</v>
      </c>
      <c r="AH135" s="104">
        <v>0</v>
      </c>
      <c r="AI135" s="104">
        <v>0</v>
      </c>
      <c r="AJ135" s="104">
        <v>0</v>
      </c>
      <c r="AK135" s="104">
        <v>0</v>
      </c>
      <c r="AL135" s="104">
        <v>0</v>
      </c>
      <c r="AM135" s="104">
        <v>0</v>
      </c>
      <c r="AN135" s="199">
        <v>0</v>
      </c>
    </row>
    <row r="136" spans="3:40" ht="13" hidden="1" thickBot="1" x14ac:dyDescent="0.3">
      <c r="C136" s="107">
        <f t="shared" si="9"/>
        <v>0</v>
      </c>
      <c r="D136" s="199" t="str">
        <f t="shared" si="20"/>
        <v>0-1</v>
      </c>
      <c r="E136" s="199" t="str">
        <f t="shared" si="20"/>
        <v>0-2.1</v>
      </c>
      <c r="F136" s="199" t="str">
        <f t="shared" si="20"/>
        <v>0-4</v>
      </c>
      <c r="G136" s="199" t="str">
        <f t="shared" si="20"/>
        <v>0-5.1</v>
      </c>
      <c r="H136" s="199" t="str">
        <f t="shared" si="20"/>
        <v>0-5.2</v>
      </c>
      <c r="I136" s="199" t="str">
        <f t="shared" si="20"/>
        <v>0-9</v>
      </c>
      <c r="J136" s="199" t="str">
        <f t="shared" si="20"/>
        <v>0-11</v>
      </c>
      <c r="K136" s="199" t="str">
        <f t="shared" si="20"/>
        <v>0-17.1</v>
      </c>
      <c r="L136" s="199" t="str">
        <f t="shared" si="20"/>
        <v>0-17.2</v>
      </c>
      <c r="M136" s="199" t="str">
        <f t="shared" si="20"/>
        <v>0-17.3</v>
      </c>
      <c r="N136" s="199" t="str">
        <f t="shared" si="20"/>
        <v>0-18</v>
      </c>
      <c r="O136" s="199" t="str">
        <f t="shared" si="20"/>
        <v>0-19.1</v>
      </c>
      <c r="P136" s="199" t="str">
        <f t="shared" si="20"/>
        <v>0-19.2</v>
      </c>
      <c r="Q136" s="199" t="str">
        <f t="shared" si="20"/>
        <v>0-19.3</v>
      </c>
      <c r="R136" s="199" t="str">
        <f t="shared" si="20"/>
        <v>0-19.4</v>
      </c>
      <c r="S136" s="199" t="str">
        <f t="shared" si="19"/>
        <v>0-21.1</v>
      </c>
      <c r="T136" s="199" t="str">
        <f t="shared" si="19"/>
        <v>0-21.2</v>
      </c>
      <c r="U136" s="199" t="str">
        <f t="shared" si="19"/>
        <v>0-23</v>
      </c>
      <c r="V136" s="199" t="str">
        <f t="shared" si="19"/>
        <v>0-24</v>
      </c>
      <c r="X136" s="104">
        <v>0</v>
      </c>
      <c r="Y136" s="104">
        <v>0</v>
      </c>
      <c r="Z136" s="104">
        <v>0</v>
      </c>
      <c r="AA136" s="104">
        <v>0</v>
      </c>
      <c r="AB136" s="104">
        <v>0</v>
      </c>
      <c r="AC136" s="104">
        <v>0</v>
      </c>
      <c r="AD136" s="104">
        <v>0</v>
      </c>
      <c r="AE136" s="104">
        <v>0</v>
      </c>
      <c r="AF136" s="104">
        <v>0</v>
      </c>
      <c r="AG136" s="104">
        <v>0</v>
      </c>
      <c r="AH136" s="104">
        <v>0</v>
      </c>
      <c r="AI136" s="104">
        <v>0</v>
      </c>
      <c r="AJ136" s="104">
        <v>0</v>
      </c>
      <c r="AK136" s="104">
        <v>0</v>
      </c>
      <c r="AL136" s="104">
        <v>0</v>
      </c>
      <c r="AM136" s="104">
        <v>0</v>
      </c>
      <c r="AN136" s="199">
        <v>0</v>
      </c>
    </row>
    <row r="137" spans="3:40" ht="13" hidden="1" thickBot="1" x14ac:dyDescent="0.3">
      <c r="C137" s="107">
        <f t="shared" si="9"/>
        <v>0</v>
      </c>
      <c r="D137" s="199" t="str">
        <f t="shared" si="20"/>
        <v>0-1</v>
      </c>
      <c r="E137" s="199" t="str">
        <f t="shared" si="20"/>
        <v>0-2.1</v>
      </c>
      <c r="F137" s="199" t="str">
        <f t="shared" si="20"/>
        <v>0-4</v>
      </c>
      <c r="G137" s="199" t="str">
        <f t="shared" si="20"/>
        <v>0-5.1</v>
      </c>
      <c r="H137" s="199" t="str">
        <f t="shared" si="20"/>
        <v>0-5.2</v>
      </c>
      <c r="I137" s="199" t="str">
        <f t="shared" si="20"/>
        <v>0-9</v>
      </c>
      <c r="J137" s="199" t="str">
        <f t="shared" si="20"/>
        <v>0-11</v>
      </c>
      <c r="K137" s="199" t="str">
        <f t="shared" si="20"/>
        <v>0-17.1</v>
      </c>
      <c r="L137" s="199" t="str">
        <f t="shared" si="20"/>
        <v>0-17.2</v>
      </c>
      <c r="M137" s="199" t="str">
        <f t="shared" si="20"/>
        <v>0-17.3</v>
      </c>
      <c r="N137" s="199" t="str">
        <f t="shared" si="20"/>
        <v>0-18</v>
      </c>
      <c r="O137" s="199" t="str">
        <f t="shared" si="20"/>
        <v>0-19.1</v>
      </c>
      <c r="P137" s="199" t="str">
        <f t="shared" si="20"/>
        <v>0-19.2</v>
      </c>
      <c r="Q137" s="199" t="str">
        <f t="shared" si="20"/>
        <v>0-19.3</v>
      </c>
      <c r="R137" s="199" t="str">
        <f t="shared" si="20"/>
        <v>0-19.4</v>
      </c>
      <c r="S137" s="199" t="str">
        <f t="shared" si="19"/>
        <v>0-21.1</v>
      </c>
      <c r="T137" s="199" t="str">
        <f t="shared" si="19"/>
        <v>0-21.2</v>
      </c>
      <c r="U137" s="199" t="str">
        <f t="shared" si="19"/>
        <v>0-23</v>
      </c>
      <c r="V137" s="199" t="str">
        <f t="shared" si="19"/>
        <v>0-24</v>
      </c>
      <c r="X137" s="104">
        <v>0</v>
      </c>
      <c r="Y137" s="104">
        <v>0</v>
      </c>
      <c r="Z137" s="104">
        <v>0</v>
      </c>
      <c r="AA137" s="104">
        <v>0</v>
      </c>
      <c r="AB137" s="104">
        <v>0</v>
      </c>
      <c r="AC137" s="104">
        <v>0</v>
      </c>
      <c r="AD137" s="104">
        <v>0</v>
      </c>
      <c r="AE137" s="104">
        <v>0</v>
      </c>
      <c r="AF137" s="104">
        <v>0</v>
      </c>
      <c r="AG137" s="104">
        <v>0</v>
      </c>
      <c r="AH137" s="104">
        <v>0</v>
      </c>
      <c r="AI137" s="104">
        <v>0</v>
      </c>
      <c r="AJ137" s="104">
        <v>0</v>
      </c>
      <c r="AK137" s="104">
        <v>0</v>
      </c>
      <c r="AL137" s="104">
        <v>0</v>
      </c>
      <c r="AM137" s="104">
        <v>0</v>
      </c>
      <c r="AN137" s="199">
        <v>0</v>
      </c>
    </row>
    <row r="138" spans="3:40" ht="13" hidden="1" thickBot="1" x14ac:dyDescent="0.3">
      <c r="C138" s="107">
        <f t="shared" si="9"/>
        <v>0</v>
      </c>
      <c r="D138" s="199" t="str">
        <f t="shared" si="20"/>
        <v>0-1</v>
      </c>
      <c r="E138" s="199" t="str">
        <f t="shared" si="20"/>
        <v>0-2.1</v>
      </c>
      <c r="F138" s="199" t="str">
        <f t="shared" si="20"/>
        <v>0-4</v>
      </c>
      <c r="G138" s="199" t="str">
        <f t="shared" si="20"/>
        <v>0-5.1</v>
      </c>
      <c r="H138" s="199" t="str">
        <f t="shared" si="20"/>
        <v>0-5.2</v>
      </c>
      <c r="I138" s="199" t="str">
        <f t="shared" si="20"/>
        <v>0-9</v>
      </c>
      <c r="J138" s="199" t="str">
        <f t="shared" si="20"/>
        <v>0-11</v>
      </c>
      <c r="K138" s="199" t="str">
        <f t="shared" si="20"/>
        <v>0-17.1</v>
      </c>
      <c r="L138" s="199" t="str">
        <f t="shared" si="20"/>
        <v>0-17.2</v>
      </c>
      <c r="M138" s="199" t="str">
        <f t="shared" si="20"/>
        <v>0-17.3</v>
      </c>
      <c r="N138" s="199" t="str">
        <f t="shared" si="20"/>
        <v>0-18</v>
      </c>
      <c r="O138" s="199" t="str">
        <f t="shared" si="20"/>
        <v>0-19.1</v>
      </c>
      <c r="P138" s="199" t="str">
        <f t="shared" si="20"/>
        <v>0-19.2</v>
      </c>
      <c r="Q138" s="199" t="str">
        <f t="shared" si="20"/>
        <v>0-19.3</v>
      </c>
      <c r="R138" s="199" t="str">
        <f t="shared" si="20"/>
        <v>0-19.4</v>
      </c>
      <c r="S138" s="199" t="str">
        <f t="shared" si="19"/>
        <v>0-21.1</v>
      </c>
      <c r="T138" s="199" t="str">
        <f t="shared" si="19"/>
        <v>0-21.2</v>
      </c>
      <c r="U138" s="199" t="str">
        <f t="shared" si="19"/>
        <v>0-23</v>
      </c>
      <c r="V138" s="199" t="str">
        <f t="shared" si="19"/>
        <v>0-24</v>
      </c>
      <c r="X138" s="104">
        <v>0</v>
      </c>
      <c r="Y138" s="104">
        <v>0</v>
      </c>
      <c r="Z138" s="104">
        <v>0</v>
      </c>
      <c r="AA138" s="104">
        <v>0</v>
      </c>
      <c r="AB138" s="104">
        <v>0</v>
      </c>
      <c r="AC138" s="104">
        <v>0</v>
      </c>
      <c r="AD138" s="104">
        <v>0</v>
      </c>
      <c r="AE138" s="104">
        <v>0</v>
      </c>
      <c r="AF138" s="104">
        <v>0</v>
      </c>
      <c r="AG138" s="104">
        <v>0</v>
      </c>
      <c r="AH138" s="104">
        <v>0</v>
      </c>
      <c r="AI138" s="104">
        <v>0</v>
      </c>
      <c r="AJ138" s="104">
        <v>0</v>
      </c>
      <c r="AK138" s="104">
        <v>0</v>
      </c>
      <c r="AL138" s="104">
        <v>0</v>
      </c>
      <c r="AM138" s="104">
        <v>0</v>
      </c>
      <c r="AN138" s="199">
        <v>0</v>
      </c>
    </row>
    <row r="139" spans="3:40" ht="13" hidden="1" thickBot="1" x14ac:dyDescent="0.3">
      <c r="C139" s="107">
        <f t="shared" si="9"/>
        <v>0</v>
      </c>
      <c r="D139" s="199" t="str">
        <f t="shared" si="20"/>
        <v>0-1</v>
      </c>
      <c r="E139" s="199" t="str">
        <f t="shared" si="20"/>
        <v>0-2.1</v>
      </c>
      <c r="F139" s="199" t="str">
        <f t="shared" si="20"/>
        <v>0-4</v>
      </c>
      <c r="G139" s="199" t="str">
        <f t="shared" si="20"/>
        <v>0-5.1</v>
      </c>
      <c r="H139" s="199" t="str">
        <f t="shared" si="20"/>
        <v>0-5.2</v>
      </c>
      <c r="I139" s="199" t="str">
        <f t="shared" si="20"/>
        <v>0-9</v>
      </c>
      <c r="J139" s="199" t="str">
        <f t="shared" si="20"/>
        <v>0-11</v>
      </c>
      <c r="K139" s="199" t="str">
        <f t="shared" si="20"/>
        <v>0-17.1</v>
      </c>
      <c r="L139" s="199" t="str">
        <f t="shared" si="20"/>
        <v>0-17.2</v>
      </c>
      <c r="M139" s="199" t="str">
        <f t="shared" si="20"/>
        <v>0-17.3</v>
      </c>
      <c r="N139" s="199" t="str">
        <f t="shared" si="20"/>
        <v>0-18</v>
      </c>
      <c r="O139" s="199" t="str">
        <f t="shared" si="20"/>
        <v>0-19.1</v>
      </c>
      <c r="P139" s="199" t="str">
        <f t="shared" si="20"/>
        <v>0-19.2</v>
      </c>
      <c r="Q139" s="199" t="str">
        <f t="shared" si="20"/>
        <v>0-19.3</v>
      </c>
      <c r="R139" s="199" t="str">
        <f t="shared" si="20"/>
        <v>0-19.4</v>
      </c>
      <c r="S139" s="199" t="str">
        <f t="shared" si="19"/>
        <v>0-21.1</v>
      </c>
      <c r="T139" s="199" t="str">
        <f t="shared" si="19"/>
        <v>0-21.2</v>
      </c>
      <c r="U139" s="199" t="str">
        <f t="shared" si="19"/>
        <v>0-23</v>
      </c>
      <c r="V139" s="199" t="str">
        <f t="shared" si="19"/>
        <v>0-24</v>
      </c>
      <c r="X139" s="104">
        <v>0</v>
      </c>
      <c r="Y139" s="104">
        <v>0</v>
      </c>
      <c r="Z139" s="104">
        <v>0</v>
      </c>
      <c r="AA139" s="104">
        <v>0</v>
      </c>
      <c r="AB139" s="104">
        <v>0</v>
      </c>
      <c r="AC139" s="104">
        <v>0</v>
      </c>
      <c r="AD139" s="104">
        <v>0</v>
      </c>
      <c r="AE139" s="104">
        <v>0</v>
      </c>
      <c r="AF139" s="104">
        <v>0</v>
      </c>
      <c r="AG139" s="104">
        <v>0</v>
      </c>
      <c r="AH139" s="104">
        <v>0</v>
      </c>
      <c r="AI139" s="104">
        <v>0</v>
      </c>
      <c r="AJ139" s="104">
        <v>0</v>
      </c>
      <c r="AK139" s="104">
        <v>0</v>
      </c>
      <c r="AL139" s="104">
        <v>0</v>
      </c>
      <c r="AM139" s="104">
        <v>0</v>
      </c>
      <c r="AN139" s="199">
        <v>0</v>
      </c>
    </row>
    <row r="140" spans="3:40" ht="13" hidden="1" thickBot="1" x14ac:dyDescent="0.3">
      <c r="C140" s="107">
        <f t="shared" si="9"/>
        <v>0</v>
      </c>
      <c r="D140" s="199" t="str">
        <f t="shared" si="20"/>
        <v>0-1</v>
      </c>
      <c r="E140" s="199" t="str">
        <f t="shared" si="20"/>
        <v>0-2.1</v>
      </c>
      <c r="F140" s="199" t="str">
        <f t="shared" si="20"/>
        <v>0-4</v>
      </c>
      <c r="G140" s="199" t="str">
        <f t="shared" si="20"/>
        <v>0-5.1</v>
      </c>
      <c r="H140" s="199" t="str">
        <f t="shared" si="20"/>
        <v>0-5.2</v>
      </c>
      <c r="I140" s="199" t="str">
        <f t="shared" si="20"/>
        <v>0-9</v>
      </c>
      <c r="J140" s="199" t="str">
        <f t="shared" si="20"/>
        <v>0-11</v>
      </c>
      <c r="K140" s="199" t="str">
        <f t="shared" si="20"/>
        <v>0-17.1</v>
      </c>
      <c r="L140" s="199" t="str">
        <f t="shared" si="20"/>
        <v>0-17.2</v>
      </c>
      <c r="M140" s="199" t="str">
        <f t="shared" si="20"/>
        <v>0-17.3</v>
      </c>
      <c r="N140" s="199" t="str">
        <f t="shared" si="20"/>
        <v>0-18</v>
      </c>
      <c r="O140" s="199" t="str">
        <f t="shared" si="20"/>
        <v>0-19.1</v>
      </c>
      <c r="P140" s="199" t="str">
        <f t="shared" si="20"/>
        <v>0-19.2</v>
      </c>
      <c r="Q140" s="199" t="str">
        <f t="shared" si="20"/>
        <v>0-19.3</v>
      </c>
      <c r="R140" s="199" t="str">
        <f t="shared" si="20"/>
        <v>0-19.4</v>
      </c>
      <c r="S140" s="199" t="str">
        <f t="shared" si="19"/>
        <v>0-21.1</v>
      </c>
      <c r="T140" s="199" t="str">
        <f t="shared" si="19"/>
        <v>0-21.2</v>
      </c>
      <c r="U140" s="199" t="str">
        <f t="shared" si="19"/>
        <v>0-23</v>
      </c>
      <c r="V140" s="199" t="str">
        <f t="shared" si="19"/>
        <v>0-24</v>
      </c>
      <c r="X140" s="104">
        <v>0</v>
      </c>
      <c r="Y140" s="104">
        <v>0</v>
      </c>
      <c r="Z140" s="104">
        <v>0</v>
      </c>
      <c r="AA140" s="104">
        <v>0</v>
      </c>
      <c r="AB140" s="104">
        <v>0</v>
      </c>
      <c r="AC140" s="104">
        <v>0</v>
      </c>
      <c r="AD140" s="104">
        <v>0</v>
      </c>
      <c r="AE140" s="104">
        <v>0</v>
      </c>
      <c r="AF140" s="104">
        <v>0</v>
      </c>
      <c r="AG140" s="104">
        <v>0</v>
      </c>
      <c r="AH140" s="104">
        <v>0</v>
      </c>
      <c r="AI140" s="104">
        <v>0</v>
      </c>
      <c r="AJ140" s="104">
        <v>0</v>
      </c>
      <c r="AK140" s="104">
        <v>0</v>
      </c>
      <c r="AL140" s="104">
        <v>0</v>
      </c>
      <c r="AM140" s="104">
        <v>0</v>
      </c>
      <c r="AN140" s="199">
        <v>0</v>
      </c>
    </row>
    <row r="141" spans="3:40" ht="13" hidden="1" thickBot="1" x14ac:dyDescent="0.3">
      <c r="C141" s="107">
        <f t="shared" si="9"/>
        <v>0</v>
      </c>
      <c r="D141" s="199" t="str">
        <f t="shared" si="20"/>
        <v>0-1</v>
      </c>
      <c r="E141" s="199" t="str">
        <f t="shared" si="20"/>
        <v>0-2.1</v>
      </c>
      <c r="F141" s="199" t="str">
        <f t="shared" si="20"/>
        <v>0-4</v>
      </c>
      <c r="G141" s="199" t="str">
        <f t="shared" si="20"/>
        <v>0-5.1</v>
      </c>
      <c r="H141" s="199" t="str">
        <f t="shared" si="20"/>
        <v>0-5.2</v>
      </c>
      <c r="I141" s="199" t="str">
        <f t="shared" si="20"/>
        <v>0-9</v>
      </c>
      <c r="J141" s="199" t="str">
        <f t="shared" si="20"/>
        <v>0-11</v>
      </c>
      <c r="K141" s="199" t="str">
        <f t="shared" si="20"/>
        <v>0-17.1</v>
      </c>
      <c r="L141" s="199" t="str">
        <f t="shared" si="20"/>
        <v>0-17.2</v>
      </c>
      <c r="M141" s="199" t="str">
        <f t="shared" si="20"/>
        <v>0-17.3</v>
      </c>
      <c r="N141" s="199" t="str">
        <f t="shared" si="20"/>
        <v>0-18</v>
      </c>
      <c r="O141" s="199" t="str">
        <f t="shared" si="20"/>
        <v>0-19.1</v>
      </c>
      <c r="P141" s="199" t="str">
        <f t="shared" si="20"/>
        <v>0-19.2</v>
      </c>
      <c r="Q141" s="199" t="str">
        <f t="shared" si="20"/>
        <v>0-19.3</v>
      </c>
      <c r="R141" s="199" t="str">
        <f t="shared" si="20"/>
        <v>0-19.4</v>
      </c>
      <c r="S141" s="199" t="str">
        <f t="shared" si="19"/>
        <v>0-21.1</v>
      </c>
      <c r="T141" s="199" t="str">
        <f t="shared" si="19"/>
        <v>0-21.2</v>
      </c>
      <c r="U141" s="199" t="str">
        <f t="shared" si="19"/>
        <v>0-23</v>
      </c>
      <c r="V141" s="199" t="str">
        <f t="shared" si="19"/>
        <v>0-24</v>
      </c>
      <c r="X141" s="104">
        <v>0</v>
      </c>
      <c r="Y141" s="104">
        <v>0</v>
      </c>
      <c r="Z141" s="104">
        <v>0</v>
      </c>
      <c r="AA141" s="104">
        <v>0</v>
      </c>
      <c r="AB141" s="104">
        <v>0</v>
      </c>
      <c r="AC141" s="104">
        <v>0</v>
      </c>
      <c r="AD141" s="104">
        <v>0</v>
      </c>
      <c r="AE141" s="104">
        <v>0</v>
      </c>
      <c r="AF141" s="104">
        <v>0</v>
      </c>
      <c r="AG141" s="104">
        <v>0</v>
      </c>
      <c r="AH141" s="104">
        <v>0</v>
      </c>
      <c r="AI141" s="104">
        <v>0</v>
      </c>
      <c r="AJ141" s="104">
        <v>0</v>
      </c>
      <c r="AK141" s="104">
        <v>0</v>
      </c>
      <c r="AL141" s="104">
        <v>0</v>
      </c>
      <c r="AM141" s="104">
        <v>0</v>
      </c>
      <c r="AN141" s="199">
        <v>0</v>
      </c>
    </row>
    <row r="142" spans="3:40" ht="13" hidden="1" thickBot="1" x14ac:dyDescent="0.3">
      <c r="C142" s="107">
        <f t="shared" si="9"/>
        <v>0</v>
      </c>
      <c r="D142" s="199" t="str">
        <f t="shared" si="20"/>
        <v>0-1</v>
      </c>
      <c r="E142" s="199" t="str">
        <f t="shared" si="20"/>
        <v>0-2.1</v>
      </c>
      <c r="F142" s="199" t="str">
        <f t="shared" si="20"/>
        <v>0-4</v>
      </c>
      <c r="G142" s="199" t="str">
        <f t="shared" si="20"/>
        <v>0-5.1</v>
      </c>
      <c r="H142" s="199" t="str">
        <f t="shared" si="20"/>
        <v>0-5.2</v>
      </c>
      <c r="I142" s="199" t="str">
        <f t="shared" si="20"/>
        <v>0-9</v>
      </c>
      <c r="J142" s="199" t="str">
        <f t="shared" si="20"/>
        <v>0-11</v>
      </c>
      <c r="K142" s="199" t="str">
        <f t="shared" si="20"/>
        <v>0-17.1</v>
      </c>
      <c r="L142" s="199" t="str">
        <f t="shared" si="20"/>
        <v>0-17.2</v>
      </c>
      <c r="M142" s="199" t="str">
        <f t="shared" si="20"/>
        <v>0-17.3</v>
      </c>
      <c r="N142" s="199" t="str">
        <f t="shared" si="20"/>
        <v>0-18</v>
      </c>
      <c r="O142" s="199" t="str">
        <f t="shared" si="20"/>
        <v>0-19.1</v>
      </c>
      <c r="P142" s="199" t="str">
        <f t="shared" si="20"/>
        <v>0-19.2</v>
      </c>
      <c r="Q142" s="199" t="str">
        <f t="shared" si="20"/>
        <v>0-19.3</v>
      </c>
      <c r="R142" s="199" t="str">
        <f t="shared" si="20"/>
        <v>0-19.4</v>
      </c>
      <c r="S142" s="199" t="str">
        <f t="shared" si="19"/>
        <v>0-21.1</v>
      </c>
      <c r="T142" s="199" t="str">
        <f t="shared" si="19"/>
        <v>0-21.2</v>
      </c>
      <c r="U142" s="199" t="str">
        <f t="shared" si="19"/>
        <v>0-23</v>
      </c>
      <c r="V142" s="199" t="str">
        <f t="shared" si="19"/>
        <v>0-24</v>
      </c>
      <c r="X142" s="104">
        <v>0</v>
      </c>
      <c r="Y142" s="104">
        <v>0</v>
      </c>
      <c r="Z142" s="104">
        <v>0</v>
      </c>
      <c r="AA142" s="104">
        <v>0</v>
      </c>
      <c r="AB142" s="104">
        <v>0</v>
      </c>
      <c r="AC142" s="104">
        <v>0</v>
      </c>
      <c r="AD142" s="104">
        <v>0</v>
      </c>
      <c r="AE142" s="104">
        <v>0</v>
      </c>
      <c r="AF142" s="104">
        <v>0</v>
      </c>
      <c r="AG142" s="104">
        <v>0</v>
      </c>
      <c r="AH142" s="104">
        <v>0</v>
      </c>
      <c r="AI142" s="104">
        <v>0</v>
      </c>
      <c r="AJ142" s="104">
        <v>0</v>
      </c>
      <c r="AK142" s="104">
        <v>0</v>
      </c>
      <c r="AL142" s="104">
        <v>0</v>
      </c>
      <c r="AM142" s="104">
        <v>0</v>
      </c>
      <c r="AN142" s="199">
        <v>0</v>
      </c>
    </row>
    <row r="143" spans="3:40" ht="13" hidden="1" thickBot="1" x14ac:dyDescent="0.3">
      <c r="C143" s="107">
        <f t="shared" si="9"/>
        <v>0</v>
      </c>
      <c r="D143" s="199" t="str">
        <f t="shared" si="20"/>
        <v>0-1</v>
      </c>
      <c r="E143" s="199" t="str">
        <f t="shared" si="20"/>
        <v>0-2.1</v>
      </c>
      <c r="F143" s="199" t="str">
        <f t="shared" si="20"/>
        <v>0-4</v>
      </c>
      <c r="G143" s="199" t="str">
        <f t="shared" si="20"/>
        <v>0-5.1</v>
      </c>
      <c r="H143" s="199" t="str">
        <f t="shared" si="20"/>
        <v>0-5.2</v>
      </c>
      <c r="I143" s="199" t="str">
        <f t="shared" si="20"/>
        <v>0-9</v>
      </c>
      <c r="J143" s="199" t="str">
        <f t="shared" si="20"/>
        <v>0-11</v>
      </c>
      <c r="K143" s="199" t="str">
        <f t="shared" si="20"/>
        <v>0-17.1</v>
      </c>
      <c r="L143" s="199" t="str">
        <f t="shared" si="20"/>
        <v>0-17.2</v>
      </c>
      <c r="M143" s="199" t="str">
        <f t="shared" si="20"/>
        <v>0-17.3</v>
      </c>
      <c r="N143" s="199" t="str">
        <f t="shared" si="20"/>
        <v>0-18</v>
      </c>
      <c r="O143" s="199" t="str">
        <f t="shared" si="20"/>
        <v>0-19.1</v>
      </c>
      <c r="P143" s="199" t="str">
        <f t="shared" si="20"/>
        <v>0-19.2</v>
      </c>
      <c r="Q143" s="199" t="str">
        <f t="shared" si="20"/>
        <v>0-19.3</v>
      </c>
      <c r="R143" s="199" t="str">
        <f t="shared" si="20"/>
        <v>0-19.4</v>
      </c>
      <c r="S143" s="199" t="str">
        <f t="shared" si="19"/>
        <v>0-21.1</v>
      </c>
      <c r="T143" s="199" t="str">
        <f t="shared" si="19"/>
        <v>0-21.2</v>
      </c>
      <c r="U143" s="199" t="str">
        <f t="shared" si="19"/>
        <v>0-23</v>
      </c>
      <c r="V143" s="199" t="str">
        <f t="shared" si="19"/>
        <v>0-24</v>
      </c>
      <c r="X143" s="104">
        <v>0</v>
      </c>
      <c r="Y143" s="104">
        <v>0</v>
      </c>
      <c r="Z143" s="104">
        <v>0</v>
      </c>
      <c r="AA143" s="104">
        <v>0</v>
      </c>
      <c r="AB143" s="104">
        <v>0</v>
      </c>
      <c r="AC143" s="104">
        <v>0</v>
      </c>
      <c r="AD143" s="104">
        <v>0</v>
      </c>
      <c r="AE143" s="104">
        <v>0</v>
      </c>
      <c r="AF143" s="104">
        <v>0</v>
      </c>
      <c r="AG143" s="104">
        <v>0</v>
      </c>
      <c r="AH143" s="104">
        <v>0</v>
      </c>
      <c r="AI143" s="104">
        <v>0</v>
      </c>
      <c r="AJ143" s="104">
        <v>0</v>
      </c>
      <c r="AK143" s="104">
        <v>0</v>
      </c>
      <c r="AL143" s="104">
        <v>0</v>
      </c>
      <c r="AM143" s="104">
        <v>0</v>
      </c>
      <c r="AN143" s="199">
        <v>0</v>
      </c>
    </row>
    <row r="144" spans="3:40" ht="13" hidden="1" thickBot="1" x14ac:dyDescent="0.3">
      <c r="C144" s="107">
        <f t="shared" si="9"/>
        <v>0</v>
      </c>
      <c r="D144" s="199" t="str">
        <f t="shared" si="20"/>
        <v>0-1</v>
      </c>
      <c r="E144" s="199" t="str">
        <f t="shared" si="20"/>
        <v>0-2.1</v>
      </c>
      <c r="F144" s="199" t="str">
        <f t="shared" si="20"/>
        <v>0-4</v>
      </c>
      <c r="G144" s="199" t="str">
        <f t="shared" si="20"/>
        <v>0-5.1</v>
      </c>
      <c r="H144" s="199" t="str">
        <f t="shared" si="20"/>
        <v>0-5.2</v>
      </c>
      <c r="I144" s="199" t="str">
        <f t="shared" si="20"/>
        <v>0-9</v>
      </c>
      <c r="J144" s="199" t="str">
        <f t="shared" si="20"/>
        <v>0-11</v>
      </c>
      <c r="K144" s="199" t="str">
        <f t="shared" si="20"/>
        <v>0-17.1</v>
      </c>
      <c r="L144" s="199" t="str">
        <f t="shared" si="20"/>
        <v>0-17.2</v>
      </c>
      <c r="M144" s="199" t="str">
        <f t="shared" si="20"/>
        <v>0-17.3</v>
      </c>
      <c r="N144" s="199" t="str">
        <f t="shared" si="20"/>
        <v>0-18</v>
      </c>
      <c r="O144" s="199" t="str">
        <f t="shared" si="20"/>
        <v>0-19.1</v>
      </c>
      <c r="P144" s="199" t="str">
        <f t="shared" si="20"/>
        <v>0-19.2</v>
      </c>
      <c r="Q144" s="199" t="str">
        <f t="shared" si="20"/>
        <v>0-19.3</v>
      </c>
      <c r="R144" s="199" t="str">
        <f t="shared" si="20"/>
        <v>0-19.4</v>
      </c>
      <c r="S144" s="199" t="str">
        <f t="shared" si="19"/>
        <v>0-21.1</v>
      </c>
      <c r="T144" s="199" t="str">
        <f t="shared" si="19"/>
        <v>0-21.2</v>
      </c>
      <c r="U144" s="199" t="str">
        <f t="shared" si="19"/>
        <v>0-23</v>
      </c>
      <c r="V144" s="199" t="str">
        <f t="shared" si="19"/>
        <v>0-24</v>
      </c>
      <c r="X144" s="104">
        <v>0</v>
      </c>
      <c r="Y144" s="104">
        <v>0</v>
      </c>
      <c r="Z144" s="104">
        <v>0</v>
      </c>
      <c r="AA144" s="104">
        <v>0</v>
      </c>
      <c r="AB144" s="104">
        <v>0</v>
      </c>
      <c r="AC144" s="104">
        <v>0</v>
      </c>
      <c r="AD144" s="104">
        <v>0</v>
      </c>
      <c r="AE144" s="104">
        <v>0</v>
      </c>
      <c r="AF144" s="104">
        <v>0</v>
      </c>
      <c r="AG144" s="104">
        <v>0</v>
      </c>
      <c r="AH144" s="104">
        <v>0</v>
      </c>
      <c r="AI144" s="104">
        <v>0</v>
      </c>
      <c r="AJ144" s="104">
        <v>0</v>
      </c>
      <c r="AK144" s="104">
        <v>0</v>
      </c>
      <c r="AL144" s="104">
        <v>0</v>
      </c>
      <c r="AM144" s="104">
        <v>0</v>
      </c>
      <c r="AN144" s="199">
        <v>0</v>
      </c>
    </row>
    <row r="145" spans="3:40" ht="13" hidden="1" thickBot="1" x14ac:dyDescent="0.3">
      <c r="C145" s="107">
        <f t="shared" si="9"/>
        <v>0</v>
      </c>
      <c r="D145" s="199" t="str">
        <f t="shared" si="20"/>
        <v>0-1</v>
      </c>
      <c r="E145" s="199" t="str">
        <f t="shared" si="20"/>
        <v>0-2.1</v>
      </c>
      <c r="F145" s="199" t="str">
        <f t="shared" si="20"/>
        <v>0-4</v>
      </c>
      <c r="G145" s="199" t="str">
        <f t="shared" si="20"/>
        <v>0-5.1</v>
      </c>
      <c r="H145" s="199" t="str">
        <f t="shared" si="20"/>
        <v>0-5.2</v>
      </c>
      <c r="I145" s="199" t="str">
        <f t="shared" si="20"/>
        <v>0-9</v>
      </c>
      <c r="J145" s="199" t="str">
        <f t="shared" si="20"/>
        <v>0-11</v>
      </c>
      <c r="K145" s="199" t="str">
        <f t="shared" si="20"/>
        <v>0-17.1</v>
      </c>
      <c r="L145" s="199" t="str">
        <f t="shared" si="20"/>
        <v>0-17.2</v>
      </c>
      <c r="M145" s="199" t="str">
        <f t="shared" si="20"/>
        <v>0-17.3</v>
      </c>
      <c r="N145" s="199" t="str">
        <f t="shared" si="20"/>
        <v>0-18</v>
      </c>
      <c r="O145" s="199" t="str">
        <f t="shared" si="20"/>
        <v>0-19.1</v>
      </c>
      <c r="P145" s="199" t="str">
        <f t="shared" si="20"/>
        <v>0-19.2</v>
      </c>
      <c r="Q145" s="199" t="str">
        <f t="shared" si="20"/>
        <v>0-19.3</v>
      </c>
      <c r="R145" s="199" t="str">
        <f t="shared" si="20"/>
        <v>0-19.4</v>
      </c>
      <c r="S145" s="199" t="str">
        <f t="shared" si="19"/>
        <v>0-21.1</v>
      </c>
      <c r="T145" s="199" t="str">
        <f t="shared" si="19"/>
        <v>0-21.2</v>
      </c>
      <c r="U145" s="199" t="str">
        <f t="shared" si="19"/>
        <v>0-23</v>
      </c>
      <c r="V145" s="199" t="str">
        <f t="shared" si="19"/>
        <v>0-24</v>
      </c>
      <c r="X145" s="104">
        <v>0</v>
      </c>
      <c r="Y145" s="104">
        <v>0</v>
      </c>
      <c r="Z145" s="104">
        <v>0</v>
      </c>
      <c r="AA145" s="104">
        <v>0</v>
      </c>
      <c r="AB145" s="104">
        <v>0</v>
      </c>
      <c r="AC145" s="104">
        <v>0</v>
      </c>
      <c r="AD145" s="104">
        <v>0</v>
      </c>
      <c r="AE145" s="104">
        <v>0</v>
      </c>
      <c r="AF145" s="104">
        <v>0</v>
      </c>
      <c r="AG145" s="104">
        <v>0</v>
      </c>
      <c r="AH145" s="104">
        <v>0</v>
      </c>
      <c r="AI145" s="104">
        <v>0</v>
      </c>
      <c r="AJ145" s="104">
        <v>0</v>
      </c>
      <c r="AK145" s="104">
        <v>0</v>
      </c>
      <c r="AL145" s="104">
        <v>0</v>
      </c>
      <c r="AM145" s="104">
        <v>0</v>
      </c>
      <c r="AN145" s="199">
        <v>0</v>
      </c>
    </row>
    <row r="146" spans="3:40" ht="13" hidden="1" thickBot="1" x14ac:dyDescent="0.3">
      <c r="C146" s="107">
        <f t="shared" si="9"/>
        <v>0</v>
      </c>
      <c r="D146" s="199" t="str">
        <f t="shared" si="20"/>
        <v>0-1</v>
      </c>
      <c r="E146" s="199" t="str">
        <f t="shared" si="20"/>
        <v>0-2.1</v>
      </c>
      <c r="F146" s="199" t="str">
        <f t="shared" si="20"/>
        <v>0-4</v>
      </c>
      <c r="G146" s="199" t="str">
        <f t="shared" si="20"/>
        <v>0-5.1</v>
      </c>
      <c r="H146" s="199" t="str">
        <f t="shared" si="20"/>
        <v>0-5.2</v>
      </c>
      <c r="I146" s="199" t="str">
        <f t="shared" si="20"/>
        <v>0-9</v>
      </c>
      <c r="J146" s="199" t="str">
        <f t="shared" si="20"/>
        <v>0-11</v>
      </c>
      <c r="K146" s="199" t="str">
        <f t="shared" si="20"/>
        <v>0-17.1</v>
      </c>
      <c r="L146" s="199" t="str">
        <f t="shared" si="20"/>
        <v>0-17.2</v>
      </c>
      <c r="M146" s="199" t="str">
        <f t="shared" si="20"/>
        <v>0-17.3</v>
      </c>
      <c r="N146" s="199" t="str">
        <f t="shared" si="20"/>
        <v>0-18</v>
      </c>
      <c r="O146" s="199" t="str">
        <f t="shared" si="20"/>
        <v>0-19.1</v>
      </c>
      <c r="P146" s="199" t="str">
        <f t="shared" si="20"/>
        <v>0-19.2</v>
      </c>
      <c r="Q146" s="199" t="str">
        <f t="shared" si="20"/>
        <v>0-19.3</v>
      </c>
      <c r="R146" s="199" t="str">
        <f t="shared" si="20"/>
        <v>0-19.4</v>
      </c>
      <c r="S146" s="199" t="str">
        <f t="shared" si="19"/>
        <v>0-21.1</v>
      </c>
      <c r="T146" s="199" t="str">
        <f t="shared" si="19"/>
        <v>0-21.2</v>
      </c>
      <c r="U146" s="199" t="str">
        <f t="shared" si="19"/>
        <v>0-23</v>
      </c>
      <c r="V146" s="199" t="str">
        <f t="shared" si="19"/>
        <v>0-24</v>
      </c>
      <c r="X146" s="104">
        <v>0</v>
      </c>
      <c r="Y146" s="104">
        <v>0</v>
      </c>
      <c r="Z146" s="104">
        <v>0</v>
      </c>
      <c r="AA146" s="104">
        <v>0</v>
      </c>
      <c r="AB146" s="104">
        <v>0</v>
      </c>
      <c r="AC146" s="104">
        <v>0</v>
      </c>
      <c r="AD146" s="104">
        <v>0</v>
      </c>
      <c r="AE146" s="104">
        <v>0</v>
      </c>
      <c r="AF146" s="104">
        <v>0</v>
      </c>
      <c r="AG146" s="104">
        <v>0</v>
      </c>
      <c r="AH146" s="104">
        <v>0</v>
      </c>
      <c r="AI146" s="104">
        <v>0</v>
      </c>
      <c r="AJ146" s="104">
        <v>0</v>
      </c>
      <c r="AK146" s="104">
        <v>0</v>
      </c>
      <c r="AL146" s="104">
        <v>0</v>
      </c>
      <c r="AM146" s="104">
        <v>0</v>
      </c>
      <c r="AN146" s="199">
        <v>0</v>
      </c>
    </row>
    <row r="147" spans="3:40" ht="13" hidden="1" thickBot="1" x14ac:dyDescent="0.3">
      <c r="C147" s="107">
        <f t="shared" si="9"/>
        <v>0</v>
      </c>
      <c r="D147" s="199" t="str">
        <f t="shared" si="20"/>
        <v>0-1</v>
      </c>
      <c r="E147" s="199" t="str">
        <f t="shared" si="20"/>
        <v>0-2.1</v>
      </c>
      <c r="F147" s="199" t="str">
        <f t="shared" si="20"/>
        <v>0-4</v>
      </c>
      <c r="G147" s="199" t="str">
        <f t="shared" si="20"/>
        <v>0-5.1</v>
      </c>
      <c r="H147" s="199" t="str">
        <f t="shared" si="20"/>
        <v>0-5.2</v>
      </c>
      <c r="I147" s="199" t="str">
        <f t="shared" si="20"/>
        <v>0-9</v>
      </c>
      <c r="J147" s="199" t="str">
        <f t="shared" si="20"/>
        <v>0-11</v>
      </c>
      <c r="K147" s="199" t="str">
        <f t="shared" si="20"/>
        <v>0-17.1</v>
      </c>
      <c r="L147" s="199" t="str">
        <f t="shared" si="20"/>
        <v>0-17.2</v>
      </c>
      <c r="M147" s="199" t="str">
        <f t="shared" si="20"/>
        <v>0-17.3</v>
      </c>
      <c r="N147" s="199" t="str">
        <f t="shared" si="20"/>
        <v>0-18</v>
      </c>
      <c r="O147" s="199" t="str">
        <f t="shared" si="20"/>
        <v>0-19.1</v>
      </c>
      <c r="P147" s="199" t="str">
        <f t="shared" si="20"/>
        <v>0-19.2</v>
      </c>
      <c r="Q147" s="199" t="str">
        <f t="shared" si="20"/>
        <v>0-19.3</v>
      </c>
      <c r="R147" s="199" t="str">
        <f t="shared" si="20"/>
        <v>0-19.4</v>
      </c>
      <c r="S147" s="199" t="str">
        <f t="shared" si="19"/>
        <v>0-21.1</v>
      </c>
      <c r="T147" s="199" t="str">
        <f t="shared" si="19"/>
        <v>0-21.2</v>
      </c>
      <c r="U147" s="199" t="str">
        <f t="shared" si="19"/>
        <v>0-23</v>
      </c>
      <c r="V147" s="199" t="str">
        <f t="shared" si="19"/>
        <v>0-24</v>
      </c>
      <c r="X147" s="104">
        <v>0</v>
      </c>
      <c r="Y147" s="104">
        <v>0</v>
      </c>
      <c r="Z147" s="104">
        <v>0</v>
      </c>
      <c r="AA147" s="104">
        <v>0</v>
      </c>
      <c r="AB147" s="104">
        <v>0</v>
      </c>
      <c r="AC147" s="104">
        <v>0</v>
      </c>
      <c r="AD147" s="104">
        <v>0</v>
      </c>
      <c r="AE147" s="104">
        <v>0</v>
      </c>
      <c r="AF147" s="104">
        <v>0</v>
      </c>
      <c r="AG147" s="104">
        <v>0</v>
      </c>
      <c r="AH147" s="104">
        <v>0</v>
      </c>
      <c r="AI147" s="104">
        <v>0</v>
      </c>
      <c r="AJ147" s="104">
        <v>0</v>
      </c>
      <c r="AK147" s="104">
        <v>0</v>
      </c>
      <c r="AL147" s="104">
        <v>0</v>
      </c>
      <c r="AM147" s="104">
        <v>0</v>
      </c>
      <c r="AN147" s="199">
        <v>0</v>
      </c>
    </row>
    <row r="148" spans="3:40" ht="13" hidden="1" thickBot="1" x14ac:dyDescent="0.3">
      <c r="C148" s="107">
        <f t="shared" si="9"/>
        <v>0</v>
      </c>
      <c r="D148" s="199" t="str">
        <f t="shared" si="20"/>
        <v>0-1</v>
      </c>
      <c r="E148" s="199" t="str">
        <f t="shared" si="20"/>
        <v>0-2.1</v>
      </c>
      <c r="F148" s="199" t="str">
        <f t="shared" si="20"/>
        <v>0-4</v>
      </c>
      <c r="G148" s="199" t="str">
        <f t="shared" si="20"/>
        <v>0-5.1</v>
      </c>
      <c r="H148" s="199" t="str">
        <f t="shared" si="20"/>
        <v>0-5.2</v>
      </c>
      <c r="I148" s="199" t="str">
        <f t="shared" si="20"/>
        <v>0-9</v>
      </c>
      <c r="J148" s="199" t="str">
        <f t="shared" si="20"/>
        <v>0-11</v>
      </c>
      <c r="K148" s="199" t="str">
        <f t="shared" si="20"/>
        <v>0-17.1</v>
      </c>
      <c r="L148" s="199" t="str">
        <f t="shared" si="20"/>
        <v>0-17.2</v>
      </c>
      <c r="M148" s="199" t="str">
        <f t="shared" si="20"/>
        <v>0-17.3</v>
      </c>
      <c r="N148" s="199" t="str">
        <f t="shared" si="20"/>
        <v>0-18</v>
      </c>
      <c r="O148" s="199" t="str">
        <f t="shared" si="20"/>
        <v>0-19.1</v>
      </c>
      <c r="P148" s="199" t="str">
        <f t="shared" si="20"/>
        <v>0-19.2</v>
      </c>
      <c r="Q148" s="199" t="str">
        <f t="shared" si="20"/>
        <v>0-19.3</v>
      </c>
      <c r="R148" s="199" t="str">
        <f t="shared" si="20"/>
        <v>0-19.4</v>
      </c>
      <c r="S148" s="199" t="str">
        <f t="shared" si="19"/>
        <v>0-21.1</v>
      </c>
      <c r="T148" s="199" t="str">
        <f t="shared" si="19"/>
        <v>0-21.2</v>
      </c>
      <c r="U148" s="199" t="str">
        <f t="shared" si="19"/>
        <v>0-23</v>
      </c>
      <c r="V148" s="199" t="str">
        <f t="shared" si="19"/>
        <v>0-24</v>
      </c>
      <c r="X148" s="104">
        <v>0</v>
      </c>
      <c r="Y148" s="104">
        <v>0</v>
      </c>
      <c r="Z148" s="104">
        <v>0</v>
      </c>
      <c r="AA148" s="104">
        <v>0</v>
      </c>
      <c r="AB148" s="104">
        <v>0</v>
      </c>
      <c r="AC148" s="104">
        <v>0</v>
      </c>
      <c r="AD148" s="104">
        <v>0</v>
      </c>
      <c r="AE148" s="104">
        <v>0</v>
      </c>
      <c r="AF148" s="104">
        <v>0</v>
      </c>
      <c r="AG148" s="104">
        <v>0</v>
      </c>
      <c r="AH148" s="104">
        <v>0</v>
      </c>
      <c r="AI148" s="104">
        <v>0</v>
      </c>
      <c r="AJ148" s="104">
        <v>0</v>
      </c>
      <c r="AK148" s="104">
        <v>0</v>
      </c>
      <c r="AL148" s="104">
        <v>0</v>
      </c>
      <c r="AM148" s="104">
        <v>0</v>
      </c>
      <c r="AN148" s="199">
        <v>0</v>
      </c>
    </row>
    <row r="149" spans="3:40" ht="13" hidden="1" thickBot="1" x14ac:dyDescent="0.3">
      <c r="C149" s="107">
        <f t="shared" si="9"/>
        <v>0</v>
      </c>
      <c r="D149" s="199" t="str">
        <f t="shared" si="20"/>
        <v>0-1</v>
      </c>
      <c r="E149" s="199" t="str">
        <f t="shared" si="20"/>
        <v>0-2.1</v>
      </c>
      <c r="F149" s="199" t="str">
        <f t="shared" si="20"/>
        <v>0-4</v>
      </c>
      <c r="G149" s="199" t="str">
        <f t="shared" si="20"/>
        <v>0-5.1</v>
      </c>
      <c r="H149" s="199" t="str">
        <f t="shared" si="20"/>
        <v>0-5.2</v>
      </c>
      <c r="I149" s="199" t="str">
        <f t="shared" si="20"/>
        <v>0-9</v>
      </c>
      <c r="J149" s="199" t="str">
        <f t="shared" si="20"/>
        <v>0-11</v>
      </c>
      <c r="K149" s="199" t="str">
        <f t="shared" si="20"/>
        <v>0-17.1</v>
      </c>
      <c r="L149" s="199" t="str">
        <f t="shared" si="20"/>
        <v>0-17.2</v>
      </c>
      <c r="M149" s="199" t="str">
        <f t="shared" si="20"/>
        <v>0-17.3</v>
      </c>
      <c r="N149" s="199" t="str">
        <f t="shared" si="20"/>
        <v>0-18</v>
      </c>
      <c r="O149" s="199" t="str">
        <f t="shared" si="20"/>
        <v>0-19.1</v>
      </c>
      <c r="P149" s="199" t="str">
        <f t="shared" si="20"/>
        <v>0-19.2</v>
      </c>
      <c r="Q149" s="199" t="str">
        <f t="shared" si="20"/>
        <v>0-19.3</v>
      </c>
      <c r="R149" s="199" t="str">
        <f t="shared" si="20"/>
        <v>0-19.4</v>
      </c>
      <c r="S149" s="199" t="str">
        <f t="shared" si="19"/>
        <v>0-21.1</v>
      </c>
      <c r="T149" s="199" t="str">
        <f t="shared" si="19"/>
        <v>0-21.2</v>
      </c>
      <c r="U149" s="199" t="str">
        <f t="shared" si="19"/>
        <v>0-23</v>
      </c>
      <c r="V149" s="199" t="str">
        <f t="shared" si="19"/>
        <v>0-24</v>
      </c>
      <c r="X149" s="104">
        <v>0</v>
      </c>
      <c r="Y149" s="104">
        <v>0</v>
      </c>
      <c r="Z149" s="104">
        <v>0</v>
      </c>
      <c r="AA149" s="104">
        <v>0</v>
      </c>
      <c r="AB149" s="104">
        <v>0</v>
      </c>
      <c r="AC149" s="104">
        <v>0</v>
      </c>
      <c r="AD149" s="104">
        <v>0</v>
      </c>
      <c r="AE149" s="104">
        <v>0</v>
      </c>
      <c r="AF149" s="104">
        <v>0</v>
      </c>
      <c r="AG149" s="104">
        <v>0</v>
      </c>
      <c r="AH149" s="104">
        <v>0</v>
      </c>
      <c r="AI149" s="104">
        <v>0</v>
      </c>
      <c r="AJ149" s="104">
        <v>0</v>
      </c>
      <c r="AK149" s="104">
        <v>0</v>
      </c>
      <c r="AL149" s="104">
        <v>0</v>
      </c>
      <c r="AM149" s="104">
        <v>0</v>
      </c>
      <c r="AN149" s="199">
        <v>0</v>
      </c>
    </row>
    <row r="150" spans="3:40" ht="13" hidden="1" thickBot="1" x14ac:dyDescent="0.3">
      <c r="C150" s="107">
        <f t="shared" ref="C150:C164" si="21">A66</f>
        <v>0</v>
      </c>
      <c r="D150" s="199" t="str">
        <f t="shared" ref="D150:R164" si="22">$C150&amp;"-"&amp;D$84</f>
        <v>0-1</v>
      </c>
      <c r="E150" s="199" t="str">
        <f t="shared" si="22"/>
        <v>0-2.1</v>
      </c>
      <c r="F150" s="199" t="str">
        <f t="shared" si="22"/>
        <v>0-4</v>
      </c>
      <c r="G150" s="199" t="str">
        <f t="shared" si="22"/>
        <v>0-5.1</v>
      </c>
      <c r="H150" s="199" t="str">
        <f t="shared" si="22"/>
        <v>0-5.2</v>
      </c>
      <c r="I150" s="199" t="str">
        <f t="shared" si="22"/>
        <v>0-9</v>
      </c>
      <c r="J150" s="199" t="str">
        <f t="shared" si="22"/>
        <v>0-11</v>
      </c>
      <c r="K150" s="199" t="str">
        <f t="shared" si="22"/>
        <v>0-17.1</v>
      </c>
      <c r="L150" s="199" t="str">
        <f t="shared" si="22"/>
        <v>0-17.2</v>
      </c>
      <c r="M150" s="199" t="str">
        <f t="shared" si="22"/>
        <v>0-17.3</v>
      </c>
      <c r="N150" s="199" t="str">
        <f t="shared" si="22"/>
        <v>0-18</v>
      </c>
      <c r="O150" s="199" t="str">
        <f t="shared" si="22"/>
        <v>0-19.1</v>
      </c>
      <c r="P150" s="199" t="str">
        <f t="shared" si="22"/>
        <v>0-19.2</v>
      </c>
      <c r="Q150" s="199" t="str">
        <f t="shared" si="22"/>
        <v>0-19.3</v>
      </c>
      <c r="R150" s="199" t="str">
        <f t="shared" si="22"/>
        <v>0-19.4</v>
      </c>
      <c r="S150" s="199" t="str">
        <f t="shared" si="19"/>
        <v>0-21.1</v>
      </c>
      <c r="T150" s="199" t="str">
        <f t="shared" si="19"/>
        <v>0-21.2</v>
      </c>
      <c r="U150" s="199" t="str">
        <f t="shared" si="19"/>
        <v>0-23</v>
      </c>
      <c r="V150" s="199" t="str">
        <f t="shared" si="19"/>
        <v>0-24</v>
      </c>
      <c r="X150" s="104">
        <v>0</v>
      </c>
      <c r="Y150" s="104">
        <v>0</v>
      </c>
      <c r="Z150" s="104">
        <v>0</v>
      </c>
      <c r="AA150" s="104">
        <v>0</v>
      </c>
      <c r="AB150" s="104">
        <v>0</v>
      </c>
      <c r="AC150" s="104">
        <v>0</v>
      </c>
      <c r="AD150" s="104">
        <v>0</v>
      </c>
      <c r="AE150" s="104">
        <v>0</v>
      </c>
      <c r="AF150" s="104">
        <v>0</v>
      </c>
      <c r="AG150" s="104">
        <v>0</v>
      </c>
      <c r="AH150" s="104">
        <v>0</v>
      </c>
      <c r="AI150" s="104">
        <v>0</v>
      </c>
      <c r="AJ150" s="104">
        <v>0</v>
      </c>
      <c r="AK150" s="104">
        <v>0</v>
      </c>
      <c r="AL150" s="104">
        <v>0</v>
      </c>
      <c r="AM150" s="104">
        <v>0</v>
      </c>
      <c r="AN150" s="199">
        <v>0</v>
      </c>
    </row>
    <row r="151" spans="3:40" ht="13" hidden="1" thickBot="1" x14ac:dyDescent="0.3">
      <c r="C151" s="107">
        <f t="shared" si="21"/>
        <v>0</v>
      </c>
      <c r="D151" s="199" t="str">
        <f t="shared" si="22"/>
        <v>0-1</v>
      </c>
      <c r="E151" s="199" t="str">
        <f t="shared" si="22"/>
        <v>0-2.1</v>
      </c>
      <c r="F151" s="199" t="str">
        <f t="shared" si="22"/>
        <v>0-4</v>
      </c>
      <c r="G151" s="199" t="str">
        <f t="shared" si="22"/>
        <v>0-5.1</v>
      </c>
      <c r="H151" s="199" t="str">
        <f t="shared" si="22"/>
        <v>0-5.2</v>
      </c>
      <c r="I151" s="199" t="str">
        <f t="shared" si="22"/>
        <v>0-9</v>
      </c>
      <c r="J151" s="199" t="str">
        <f t="shared" si="22"/>
        <v>0-11</v>
      </c>
      <c r="K151" s="199" t="str">
        <f t="shared" si="22"/>
        <v>0-17.1</v>
      </c>
      <c r="L151" s="199" t="str">
        <f t="shared" si="22"/>
        <v>0-17.2</v>
      </c>
      <c r="M151" s="199" t="str">
        <f t="shared" si="22"/>
        <v>0-17.3</v>
      </c>
      <c r="N151" s="199" t="str">
        <f t="shared" si="22"/>
        <v>0-18</v>
      </c>
      <c r="O151" s="199" t="str">
        <f t="shared" si="22"/>
        <v>0-19.1</v>
      </c>
      <c r="P151" s="199" t="str">
        <f t="shared" si="22"/>
        <v>0-19.2</v>
      </c>
      <c r="Q151" s="199" t="str">
        <f t="shared" si="22"/>
        <v>0-19.3</v>
      </c>
      <c r="R151" s="199" t="str">
        <f t="shared" si="22"/>
        <v>0-19.4</v>
      </c>
      <c r="S151" s="199" t="str">
        <f t="shared" si="19"/>
        <v>0-21.1</v>
      </c>
      <c r="T151" s="199" t="str">
        <f t="shared" si="19"/>
        <v>0-21.2</v>
      </c>
      <c r="U151" s="199" t="str">
        <f t="shared" si="19"/>
        <v>0-23</v>
      </c>
      <c r="V151" s="199" t="str">
        <f t="shared" si="19"/>
        <v>0-24</v>
      </c>
      <c r="X151" s="104">
        <v>0</v>
      </c>
      <c r="Y151" s="104">
        <v>0</v>
      </c>
      <c r="Z151" s="104">
        <v>0</v>
      </c>
      <c r="AA151" s="104">
        <v>0</v>
      </c>
      <c r="AB151" s="104">
        <v>0</v>
      </c>
      <c r="AC151" s="104">
        <v>0</v>
      </c>
      <c r="AD151" s="104">
        <v>0</v>
      </c>
      <c r="AE151" s="104">
        <v>0</v>
      </c>
      <c r="AF151" s="104">
        <v>0</v>
      </c>
      <c r="AG151" s="104">
        <v>0</v>
      </c>
      <c r="AH151" s="104">
        <v>0</v>
      </c>
      <c r="AI151" s="104">
        <v>0</v>
      </c>
      <c r="AJ151" s="104">
        <v>0</v>
      </c>
      <c r="AK151" s="104">
        <v>0</v>
      </c>
      <c r="AL151" s="104">
        <v>0</v>
      </c>
      <c r="AM151" s="104">
        <v>0</v>
      </c>
      <c r="AN151" s="199">
        <v>0</v>
      </c>
    </row>
    <row r="152" spans="3:40" ht="13" hidden="1" thickBot="1" x14ac:dyDescent="0.3">
      <c r="C152" s="107">
        <f t="shared" si="21"/>
        <v>0</v>
      </c>
      <c r="D152" s="199" t="str">
        <f t="shared" si="22"/>
        <v>0-1</v>
      </c>
      <c r="E152" s="199" t="str">
        <f t="shared" si="22"/>
        <v>0-2.1</v>
      </c>
      <c r="F152" s="199" t="str">
        <f t="shared" si="22"/>
        <v>0-4</v>
      </c>
      <c r="G152" s="199" t="str">
        <f t="shared" si="22"/>
        <v>0-5.1</v>
      </c>
      <c r="H152" s="199" t="str">
        <f t="shared" si="22"/>
        <v>0-5.2</v>
      </c>
      <c r="I152" s="199" t="str">
        <f t="shared" si="22"/>
        <v>0-9</v>
      </c>
      <c r="J152" s="199" t="str">
        <f t="shared" si="22"/>
        <v>0-11</v>
      </c>
      <c r="K152" s="199" t="str">
        <f t="shared" si="22"/>
        <v>0-17.1</v>
      </c>
      <c r="L152" s="199" t="str">
        <f t="shared" si="22"/>
        <v>0-17.2</v>
      </c>
      <c r="M152" s="199" t="str">
        <f t="shared" si="22"/>
        <v>0-17.3</v>
      </c>
      <c r="N152" s="199" t="str">
        <f t="shared" si="22"/>
        <v>0-18</v>
      </c>
      <c r="O152" s="199" t="str">
        <f t="shared" si="22"/>
        <v>0-19.1</v>
      </c>
      <c r="P152" s="199" t="str">
        <f t="shared" si="22"/>
        <v>0-19.2</v>
      </c>
      <c r="Q152" s="199" t="str">
        <f t="shared" si="22"/>
        <v>0-19.3</v>
      </c>
      <c r="R152" s="199" t="str">
        <f t="shared" si="22"/>
        <v>0-19.4</v>
      </c>
      <c r="S152" s="199" t="str">
        <f t="shared" si="19"/>
        <v>0-21.1</v>
      </c>
      <c r="T152" s="199" t="str">
        <f t="shared" si="19"/>
        <v>0-21.2</v>
      </c>
      <c r="U152" s="199" t="str">
        <f t="shared" si="19"/>
        <v>0-23</v>
      </c>
      <c r="V152" s="199" t="str">
        <f t="shared" si="19"/>
        <v>0-24</v>
      </c>
      <c r="X152" s="104">
        <v>0</v>
      </c>
      <c r="Y152" s="104">
        <v>0</v>
      </c>
      <c r="Z152" s="104">
        <v>0</v>
      </c>
      <c r="AA152" s="104">
        <v>0</v>
      </c>
      <c r="AB152" s="104">
        <v>0</v>
      </c>
      <c r="AC152" s="104">
        <v>0</v>
      </c>
      <c r="AD152" s="104">
        <v>0</v>
      </c>
      <c r="AE152" s="104">
        <v>0</v>
      </c>
      <c r="AF152" s="104">
        <v>0</v>
      </c>
      <c r="AG152" s="104">
        <v>0</v>
      </c>
      <c r="AH152" s="104">
        <v>0</v>
      </c>
      <c r="AI152" s="104">
        <v>0</v>
      </c>
      <c r="AJ152" s="104">
        <v>0</v>
      </c>
      <c r="AK152" s="104">
        <v>0</v>
      </c>
      <c r="AL152" s="104">
        <v>0</v>
      </c>
      <c r="AM152" s="104">
        <v>0</v>
      </c>
      <c r="AN152" s="199">
        <v>0</v>
      </c>
    </row>
    <row r="153" spans="3:40" ht="13" hidden="1" thickBot="1" x14ac:dyDescent="0.3">
      <c r="C153" s="107">
        <f t="shared" si="21"/>
        <v>0</v>
      </c>
      <c r="D153" s="199" t="str">
        <f t="shared" si="22"/>
        <v>0-1</v>
      </c>
      <c r="E153" s="199" t="str">
        <f t="shared" si="22"/>
        <v>0-2.1</v>
      </c>
      <c r="F153" s="199" t="str">
        <f t="shared" si="22"/>
        <v>0-4</v>
      </c>
      <c r="G153" s="199" t="str">
        <f t="shared" si="22"/>
        <v>0-5.1</v>
      </c>
      <c r="H153" s="199" t="str">
        <f t="shared" si="22"/>
        <v>0-5.2</v>
      </c>
      <c r="I153" s="199" t="str">
        <f t="shared" si="22"/>
        <v>0-9</v>
      </c>
      <c r="J153" s="199" t="str">
        <f t="shared" si="22"/>
        <v>0-11</v>
      </c>
      <c r="K153" s="199" t="str">
        <f t="shared" si="22"/>
        <v>0-17.1</v>
      </c>
      <c r="L153" s="199" t="str">
        <f t="shared" si="22"/>
        <v>0-17.2</v>
      </c>
      <c r="M153" s="199" t="str">
        <f t="shared" si="22"/>
        <v>0-17.3</v>
      </c>
      <c r="N153" s="199" t="str">
        <f t="shared" si="22"/>
        <v>0-18</v>
      </c>
      <c r="O153" s="199" t="str">
        <f t="shared" si="22"/>
        <v>0-19.1</v>
      </c>
      <c r="P153" s="199" t="str">
        <f t="shared" si="22"/>
        <v>0-19.2</v>
      </c>
      <c r="Q153" s="199" t="str">
        <f t="shared" si="22"/>
        <v>0-19.3</v>
      </c>
      <c r="R153" s="199" t="str">
        <f t="shared" si="22"/>
        <v>0-19.4</v>
      </c>
      <c r="S153" s="199" t="str">
        <f t="shared" si="19"/>
        <v>0-21.1</v>
      </c>
      <c r="T153" s="199" t="str">
        <f t="shared" si="19"/>
        <v>0-21.2</v>
      </c>
      <c r="U153" s="199" t="str">
        <f t="shared" si="19"/>
        <v>0-23</v>
      </c>
      <c r="V153" s="199" t="str">
        <f t="shared" si="19"/>
        <v>0-24</v>
      </c>
      <c r="X153" s="104">
        <v>0</v>
      </c>
      <c r="Y153" s="104">
        <v>0</v>
      </c>
      <c r="Z153" s="104">
        <v>0</v>
      </c>
      <c r="AA153" s="104">
        <v>0</v>
      </c>
      <c r="AB153" s="104">
        <v>0</v>
      </c>
      <c r="AC153" s="104">
        <v>0</v>
      </c>
      <c r="AD153" s="104">
        <v>0</v>
      </c>
      <c r="AE153" s="104">
        <v>0</v>
      </c>
      <c r="AF153" s="104">
        <v>0</v>
      </c>
      <c r="AG153" s="104">
        <v>0</v>
      </c>
      <c r="AH153" s="104">
        <v>0</v>
      </c>
      <c r="AI153" s="104">
        <v>0</v>
      </c>
      <c r="AJ153" s="104">
        <v>0</v>
      </c>
      <c r="AK153" s="104">
        <v>0</v>
      </c>
      <c r="AL153" s="104">
        <v>0</v>
      </c>
      <c r="AM153" s="104">
        <v>0</v>
      </c>
      <c r="AN153" s="199">
        <v>0</v>
      </c>
    </row>
    <row r="154" spans="3:40" ht="13" hidden="1" thickBot="1" x14ac:dyDescent="0.3">
      <c r="C154" s="107">
        <f t="shared" si="21"/>
        <v>0</v>
      </c>
      <c r="D154" s="199" t="str">
        <f t="shared" si="22"/>
        <v>0-1</v>
      </c>
      <c r="E154" s="199" t="str">
        <f t="shared" si="22"/>
        <v>0-2.1</v>
      </c>
      <c r="F154" s="199" t="str">
        <f t="shared" si="22"/>
        <v>0-4</v>
      </c>
      <c r="G154" s="199" t="str">
        <f t="shared" si="22"/>
        <v>0-5.1</v>
      </c>
      <c r="H154" s="199" t="str">
        <f t="shared" si="22"/>
        <v>0-5.2</v>
      </c>
      <c r="I154" s="199" t="str">
        <f t="shared" si="22"/>
        <v>0-9</v>
      </c>
      <c r="J154" s="199" t="str">
        <f t="shared" si="22"/>
        <v>0-11</v>
      </c>
      <c r="K154" s="199" t="str">
        <f t="shared" si="22"/>
        <v>0-17.1</v>
      </c>
      <c r="L154" s="199" t="str">
        <f t="shared" si="22"/>
        <v>0-17.2</v>
      </c>
      <c r="M154" s="199" t="str">
        <f t="shared" si="22"/>
        <v>0-17.3</v>
      </c>
      <c r="N154" s="199" t="str">
        <f t="shared" si="22"/>
        <v>0-18</v>
      </c>
      <c r="O154" s="199" t="str">
        <f t="shared" si="22"/>
        <v>0-19.1</v>
      </c>
      <c r="P154" s="199" t="str">
        <f t="shared" si="22"/>
        <v>0-19.2</v>
      </c>
      <c r="Q154" s="199" t="str">
        <f t="shared" si="22"/>
        <v>0-19.3</v>
      </c>
      <c r="R154" s="199" t="str">
        <f t="shared" si="22"/>
        <v>0-19.4</v>
      </c>
      <c r="S154" s="199" t="str">
        <f t="shared" si="19"/>
        <v>0-21.1</v>
      </c>
      <c r="T154" s="199" t="str">
        <f t="shared" si="19"/>
        <v>0-21.2</v>
      </c>
      <c r="U154" s="199" t="str">
        <f t="shared" si="19"/>
        <v>0-23</v>
      </c>
      <c r="V154" s="199" t="str">
        <f t="shared" si="19"/>
        <v>0-24</v>
      </c>
      <c r="X154" s="104">
        <v>0</v>
      </c>
      <c r="Y154" s="104">
        <v>0</v>
      </c>
      <c r="Z154" s="104">
        <v>0</v>
      </c>
      <c r="AA154" s="104">
        <v>0</v>
      </c>
      <c r="AB154" s="104">
        <v>0</v>
      </c>
      <c r="AC154" s="104">
        <v>0</v>
      </c>
      <c r="AD154" s="104">
        <v>0</v>
      </c>
      <c r="AE154" s="104">
        <v>0</v>
      </c>
      <c r="AF154" s="104">
        <v>0</v>
      </c>
      <c r="AG154" s="104">
        <v>0</v>
      </c>
      <c r="AH154" s="104">
        <v>0</v>
      </c>
      <c r="AI154" s="104">
        <v>0</v>
      </c>
      <c r="AJ154" s="104">
        <v>0</v>
      </c>
      <c r="AK154" s="104">
        <v>0</v>
      </c>
      <c r="AL154" s="104">
        <v>0</v>
      </c>
      <c r="AM154" s="104">
        <v>0</v>
      </c>
      <c r="AN154" s="199">
        <v>0</v>
      </c>
    </row>
    <row r="155" spans="3:40" ht="13" hidden="1" thickBot="1" x14ac:dyDescent="0.3">
      <c r="C155" s="107">
        <f t="shared" si="21"/>
        <v>0</v>
      </c>
      <c r="D155" s="199" t="str">
        <f t="shared" si="22"/>
        <v>0-1</v>
      </c>
      <c r="E155" s="199" t="str">
        <f t="shared" si="22"/>
        <v>0-2.1</v>
      </c>
      <c r="F155" s="199" t="str">
        <f t="shared" si="22"/>
        <v>0-4</v>
      </c>
      <c r="G155" s="199" t="str">
        <f t="shared" si="22"/>
        <v>0-5.1</v>
      </c>
      <c r="H155" s="199" t="str">
        <f t="shared" si="22"/>
        <v>0-5.2</v>
      </c>
      <c r="I155" s="199" t="str">
        <f t="shared" si="22"/>
        <v>0-9</v>
      </c>
      <c r="J155" s="199" t="str">
        <f t="shared" si="22"/>
        <v>0-11</v>
      </c>
      <c r="K155" s="199" t="str">
        <f t="shared" si="22"/>
        <v>0-17.1</v>
      </c>
      <c r="L155" s="199" t="str">
        <f t="shared" si="22"/>
        <v>0-17.2</v>
      </c>
      <c r="M155" s="199" t="str">
        <f t="shared" si="22"/>
        <v>0-17.3</v>
      </c>
      <c r="N155" s="199" t="str">
        <f t="shared" si="22"/>
        <v>0-18</v>
      </c>
      <c r="O155" s="199" t="str">
        <f t="shared" si="22"/>
        <v>0-19.1</v>
      </c>
      <c r="P155" s="199" t="str">
        <f t="shared" si="22"/>
        <v>0-19.2</v>
      </c>
      <c r="Q155" s="199" t="str">
        <f t="shared" si="22"/>
        <v>0-19.3</v>
      </c>
      <c r="R155" s="199" t="str">
        <f t="shared" si="22"/>
        <v>0-19.4</v>
      </c>
      <c r="S155" s="199" t="str">
        <f t="shared" si="19"/>
        <v>0-21.1</v>
      </c>
      <c r="T155" s="199" t="str">
        <f t="shared" si="19"/>
        <v>0-21.2</v>
      </c>
      <c r="U155" s="199" t="str">
        <f t="shared" si="19"/>
        <v>0-23</v>
      </c>
      <c r="V155" s="199" t="str">
        <f t="shared" si="19"/>
        <v>0-24</v>
      </c>
      <c r="X155" s="104">
        <v>0</v>
      </c>
      <c r="Y155" s="104">
        <v>0</v>
      </c>
      <c r="Z155" s="104">
        <v>0</v>
      </c>
      <c r="AA155" s="104">
        <v>0</v>
      </c>
      <c r="AB155" s="104">
        <v>0</v>
      </c>
      <c r="AC155" s="104">
        <v>0</v>
      </c>
      <c r="AD155" s="104">
        <v>0</v>
      </c>
      <c r="AE155" s="104">
        <v>0</v>
      </c>
      <c r="AF155" s="104">
        <v>0</v>
      </c>
      <c r="AG155" s="104">
        <v>0</v>
      </c>
      <c r="AH155" s="104">
        <v>0</v>
      </c>
      <c r="AI155" s="104">
        <v>0</v>
      </c>
      <c r="AJ155" s="104">
        <v>0</v>
      </c>
      <c r="AK155" s="104">
        <v>0</v>
      </c>
      <c r="AL155" s="104">
        <v>0</v>
      </c>
      <c r="AM155" s="104">
        <v>0</v>
      </c>
      <c r="AN155" s="199">
        <v>0</v>
      </c>
    </row>
    <row r="156" spans="3:40" ht="13" hidden="1" thickBot="1" x14ac:dyDescent="0.3">
      <c r="C156" s="107">
        <f t="shared" si="21"/>
        <v>0</v>
      </c>
      <c r="D156" s="199" t="str">
        <f t="shared" si="22"/>
        <v>0-1</v>
      </c>
      <c r="E156" s="199" t="str">
        <f t="shared" si="22"/>
        <v>0-2.1</v>
      </c>
      <c r="F156" s="199" t="str">
        <f t="shared" si="22"/>
        <v>0-4</v>
      </c>
      <c r="G156" s="199" t="str">
        <f t="shared" si="22"/>
        <v>0-5.1</v>
      </c>
      <c r="H156" s="199" t="str">
        <f t="shared" si="22"/>
        <v>0-5.2</v>
      </c>
      <c r="I156" s="199" t="str">
        <f t="shared" si="22"/>
        <v>0-9</v>
      </c>
      <c r="J156" s="199" t="str">
        <f t="shared" si="22"/>
        <v>0-11</v>
      </c>
      <c r="K156" s="199" t="str">
        <f t="shared" si="22"/>
        <v>0-17.1</v>
      </c>
      <c r="L156" s="199" t="str">
        <f t="shared" si="22"/>
        <v>0-17.2</v>
      </c>
      <c r="M156" s="199" t="str">
        <f t="shared" si="22"/>
        <v>0-17.3</v>
      </c>
      <c r="N156" s="199" t="str">
        <f t="shared" si="22"/>
        <v>0-18</v>
      </c>
      <c r="O156" s="199" t="str">
        <f t="shared" si="22"/>
        <v>0-19.1</v>
      </c>
      <c r="P156" s="199" t="str">
        <f t="shared" si="22"/>
        <v>0-19.2</v>
      </c>
      <c r="Q156" s="199" t="str">
        <f t="shared" si="22"/>
        <v>0-19.3</v>
      </c>
      <c r="R156" s="199" t="str">
        <f t="shared" si="22"/>
        <v>0-19.4</v>
      </c>
      <c r="S156" s="199" t="str">
        <f t="shared" si="19"/>
        <v>0-21.1</v>
      </c>
      <c r="T156" s="199" t="str">
        <f t="shared" si="19"/>
        <v>0-21.2</v>
      </c>
      <c r="U156" s="199" t="str">
        <f t="shared" si="19"/>
        <v>0-23</v>
      </c>
      <c r="V156" s="199" t="str">
        <f t="shared" si="19"/>
        <v>0-24</v>
      </c>
      <c r="X156" s="104">
        <v>0</v>
      </c>
      <c r="Y156" s="104">
        <v>0</v>
      </c>
      <c r="Z156" s="104">
        <v>0</v>
      </c>
      <c r="AA156" s="104">
        <v>0</v>
      </c>
      <c r="AB156" s="104">
        <v>0</v>
      </c>
      <c r="AC156" s="104">
        <v>0</v>
      </c>
      <c r="AD156" s="104">
        <v>0</v>
      </c>
      <c r="AE156" s="104">
        <v>0</v>
      </c>
      <c r="AF156" s="104">
        <v>0</v>
      </c>
      <c r="AG156" s="104">
        <v>0</v>
      </c>
      <c r="AH156" s="104">
        <v>0</v>
      </c>
      <c r="AI156" s="104">
        <v>0</v>
      </c>
      <c r="AJ156" s="104">
        <v>0</v>
      </c>
      <c r="AK156" s="104">
        <v>0</v>
      </c>
      <c r="AL156" s="104">
        <v>0</v>
      </c>
      <c r="AM156" s="104">
        <v>0</v>
      </c>
      <c r="AN156" s="199">
        <v>0</v>
      </c>
    </row>
    <row r="157" spans="3:40" ht="13" hidden="1" thickBot="1" x14ac:dyDescent="0.3">
      <c r="C157" s="107">
        <f t="shared" si="21"/>
        <v>0</v>
      </c>
      <c r="D157" s="199" t="str">
        <f t="shared" si="22"/>
        <v>0-1</v>
      </c>
      <c r="E157" s="199" t="str">
        <f t="shared" si="22"/>
        <v>0-2.1</v>
      </c>
      <c r="F157" s="199" t="str">
        <f t="shared" si="22"/>
        <v>0-4</v>
      </c>
      <c r="G157" s="199" t="str">
        <f t="shared" si="22"/>
        <v>0-5.1</v>
      </c>
      <c r="H157" s="199" t="str">
        <f t="shared" si="22"/>
        <v>0-5.2</v>
      </c>
      <c r="I157" s="199" t="str">
        <f t="shared" si="22"/>
        <v>0-9</v>
      </c>
      <c r="J157" s="199" t="str">
        <f t="shared" si="22"/>
        <v>0-11</v>
      </c>
      <c r="K157" s="199" t="str">
        <f t="shared" si="22"/>
        <v>0-17.1</v>
      </c>
      <c r="L157" s="199" t="str">
        <f t="shared" si="22"/>
        <v>0-17.2</v>
      </c>
      <c r="M157" s="199" t="str">
        <f t="shared" si="22"/>
        <v>0-17.3</v>
      </c>
      <c r="N157" s="199" t="str">
        <f t="shared" si="22"/>
        <v>0-18</v>
      </c>
      <c r="O157" s="199" t="str">
        <f t="shared" si="22"/>
        <v>0-19.1</v>
      </c>
      <c r="P157" s="199" t="str">
        <f t="shared" si="22"/>
        <v>0-19.2</v>
      </c>
      <c r="Q157" s="199" t="str">
        <f t="shared" si="22"/>
        <v>0-19.3</v>
      </c>
      <c r="R157" s="199" t="str">
        <f t="shared" si="22"/>
        <v>0-19.4</v>
      </c>
      <c r="S157" s="199" t="str">
        <f t="shared" si="19"/>
        <v>0-21.1</v>
      </c>
      <c r="T157" s="199" t="str">
        <f t="shared" si="19"/>
        <v>0-21.2</v>
      </c>
      <c r="U157" s="199" t="str">
        <f t="shared" si="19"/>
        <v>0-23</v>
      </c>
      <c r="V157" s="199" t="str">
        <f t="shared" si="19"/>
        <v>0-24</v>
      </c>
      <c r="X157" s="104">
        <v>0</v>
      </c>
      <c r="Y157" s="104">
        <v>0</v>
      </c>
      <c r="Z157" s="104">
        <v>0</v>
      </c>
      <c r="AA157" s="104">
        <v>0</v>
      </c>
      <c r="AB157" s="104">
        <v>0</v>
      </c>
      <c r="AC157" s="104">
        <v>0</v>
      </c>
      <c r="AD157" s="104">
        <v>0</v>
      </c>
      <c r="AE157" s="104">
        <v>0</v>
      </c>
      <c r="AF157" s="104">
        <v>0</v>
      </c>
      <c r="AG157" s="104">
        <v>0</v>
      </c>
      <c r="AH157" s="104">
        <v>0</v>
      </c>
      <c r="AI157" s="104">
        <v>0</v>
      </c>
      <c r="AJ157" s="104">
        <v>0</v>
      </c>
      <c r="AK157" s="104">
        <v>0</v>
      </c>
      <c r="AL157" s="104">
        <v>0</v>
      </c>
      <c r="AM157" s="104">
        <v>0</v>
      </c>
      <c r="AN157" s="199">
        <v>0</v>
      </c>
    </row>
    <row r="158" spans="3:40" ht="13" hidden="1" thickBot="1" x14ac:dyDescent="0.3">
      <c r="C158" s="107">
        <f t="shared" si="21"/>
        <v>0</v>
      </c>
      <c r="D158" s="199" t="str">
        <f t="shared" si="22"/>
        <v>0-1</v>
      </c>
      <c r="E158" s="199" t="str">
        <f t="shared" si="22"/>
        <v>0-2.1</v>
      </c>
      <c r="F158" s="199" t="str">
        <f t="shared" si="22"/>
        <v>0-4</v>
      </c>
      <c r="G158" s="199" t="str">
        <f t="shared" si="22"/>
        <v>0-5.1</v>
      </c>
      <c r="H158" s="199" t="str">
        <f t="shared" si="22"/>
        <v>0-5.2</v>
      </c>
      <c r="I158" s="199" t="str">
        <f t="shared" si="22"/>
        <v>0-9</v>
      </c>
      <c r="J158" s="199" t="str">
        <f t="shared" si="22"/>
        <v>0-11</v>
      </c>
      <c r="K158" s="199" t="str">
        <f t="shared" si="22"/>
        <v>0-17.1</v>
      </c>
      <c r="L158" s="199" t="str">
        <f t="shared" si="22"/>
        <v>0-17.2</v>
      </c>
      <c r="M158" s="199" t="str">
        <f t="shared" si="22"/>
        <v>0-17.3</v>
      </c>
      <c r="N158" s="199" t="str">
        <f t="shared" si="22"/>
        <v>0-18</v>
      </c>
      <c r="O158" s="199" t="str">
        <f t="shared" si="22"/>
        <v>0-19.1</v>
      </c>
      <c r="P158" s="199" t="str">
        <f t="shared" si="22"/>
        <v>0-19.2</v>
      </c>
      <c r="Q158" s="199" t="str">
        <f t="shared" si="22"/>
        <v>0-19.3</v>
      </c>
      <c r="R158" s="199" t="str">
        <f t="shared" si="22"/>
        <v>0-19.4</v>
      </c>
      <c r="S158" s="199" t="str">
        <f t="shared" si="19"/>
        <v>0-21.1</v>
      </c>
      <c r="T158" s="199" t="str">
        <f t="shared" si="19"/>
        <v>0-21.2</v>
      </c>
      <c r="U158" s="199" t="str">
        <f t="shared" si="19"/>
        <v>0-23</v>
      </c>
      <c r="V158" s="199" t="str">
        <f t="shared" si="19"/>
        <v>0-24</v>
      </c>
      <c r="X158" s="104">
        <v>0</v>
      </c>
      <c r="Y158" s="104">
        <v>0</v>
      </c>
      <c r="Z158" s="104">
        <v>0</v>
      </c>
      <c r="AA158" s="104">
        <v>0</v>
      </c>
      <c r="AB158" s="104">
        <v>0</v>
      </c>
      <c r="AC158" s="104">
        <v>0</v>
      </c>
      <c r="AD158" s="104">
        <v>0</v>
      </c>
      <c r="AE158" s="104">
        <v>0</v>
      </c>
      <c r="AF158" s="104">
        <v>0</v>
      </c>
      <c r="AG158" s="104">
        <v>0</v>
      </c>
      <c r="AH158" s="104">
        <v>0</v>
      </c>
      <c r="AI158" s="104">
        <v>0</v>
      </c>
      <c r="AJ158" s="104">
        <v>0</v>
      </c>
      <c r="AK158" s="104">
        <v>0</v>
      </c>
      <c r="AL158" s="104">
        <v>0</v>
      </c>
      <c r="AM158" s="104">
        <v>0</v>
      </c>
      <c r="AN158" s="199">
        <v>0</v>
      </c>
    </row>
    <row r="159" spans="3:40" ht="13" hidden="1" thickBot="1" x14ac:dyDescent="0.3">
      <c r="C159" s="107">
        <f t="shared" si="21"/>
        <v>0</v>
      </c>
      <c r="D159" s="199" t="str">
        <f t="shared" si="22"/>
        <v>0-1</v>
      </c>
      <c r="E159" s="199" t="str">
        <f t="shared" si="22"/>
        <v>0-2.1</v>
      </c>
      <c r="F159" s="199" t="str">
        <f t="shared" si="22"/>
        <v>0-4</v>
      </c>
      <c r="G159" s="199" t="str">
        <f t="shared" si="22"/>
        <v>0-5.1</v>
      </c>
      <c r="H159" s="199" t="str">
        <f t="shared" si="22"/>
        <v>0-5.2</v>
      </c>
      <c r="I159" s="199" t="str">
        <f t="shared" si="22"/>
        <v>0-9</v>
      </c>
      <c r="J159" s="199" t="str">
        <f t="shared" si="22"/>
        <v>0-11</v>
      </c>
      <c r="K159" s="199" t="str">
        <f t="shared" si="22"/>
        <v>0-17.1</v>
      </c>
      <c r="L159" s="199" t="str">
        <f t="shared" si="22"/>
        <v>0-17.2</v>
      </c>
      <c r="M159" s="199" t="str">
        <f t="shared" si="22"/>
        <v>0-17.3</v>
      </c>
      <c r="N159" s="199" t="str">
        <f t="shared" si="22"/>
        <v>0-18</v>
      </c>
      <c r="O159" s="199" t="str">
        <f t="shared" si="22"/>
        <v>0-19.1</v>
      </c>
      <c r="P159" s="199" t="str">
        <f t="shared" si="22"/>
        <v>0-19.2</v>
      </c>
      <c r="Q159" s="199" t="str">
        <f t="shared" si="22"/>
        <v>0-19.3</v>
      </c>
      <c r="R159" s="199" t="str">
        <f t="shared" si="22"/>
        <v>0-19.4</v>
      </c>
      <c r="S159" s="199" t="str">
        <f t="shared" si="19"/>
        <v>0-21.1</v>
      </c>
      <c r="T159" s="199" t="str">
        <f t="shared" si="19"/>
        <v>0-21.2</v>
      </c>
      <c r="U159" s="199" t="str">
        <f t="shared" si="19"/>
        <v>0-23</v>
      </c>
      <c r="V159" s="199" t="str">
        <f t="shared" si="19"/>
        <v>0-24</v>
      </c>
      <c r="X159" s="104">
        <v>0</v>
      </c>
      <c r="Y159" s="104">
        <v>0</v>
      </c>
      <c r="Z159" s="104">
        <v>0</v>
      </c>
      <c r="AA159" s="104">
        <v>0</v>
      </c>
      <c r="AB159" s="104">
        <v>0</v>
      </c>
      <c r="AC159" s="104">
        <v>0</v>
      </c>
      <c r="AD159" s="104">
        <v>0</v>
      </c>
      <c r="AE159" s="104">
        <v>0</v>
      </c>
      <c r="AF159" s="104">
        <v>0</v>
      </c>
      <c r="AG159" s="104">
        <v>0</v>
      </c>
      <c r="AH159" s="104">
        <v>0</v>
      </c>
      <c r="AI159" s="104">
        <v>0</v>
      </c>
      <c r="AJ159" s="104">
        <v>0</v>
      </c>
      <c r="AK159" s="104">
        <v>0</v>
      </c>
      <c r="AL159" s="104">
        <v>0</v>
      </c>
      <c r="AM159" s="104">
        <v>0</v>
      </c>
      <c r="AN159" s="199">
        <v>0</v>
      </c>
    </row>
    <row r="160" spans="3:40" ht="13" hidden="1" thickBot="1" x14ac:dyDescent="0.3">
      <c r="C160" s="107">
        <f t="shared" si="21"/>
        <v>0</v>
      </c>
      <c r="D160" s="199" t="str">
        <f t="shared" si="22"/>
        <v>0-1</v>
      </c>
      <c r="E160" s="199" t="str">
        <f t="shared" si="22"/>
        <v>0-2.1</v>
      </c>
      <c r="F160" s="199" t="str">
        <f t="shared" si="22"/>
        <v>0-4</v>
      </c>
      <c r="G160" s="199" t="str">
        <f t="shared" si="22"/>
        <v>0-5.1</v>
      </c>
      <c r="H160" s="199" t="str">
        <f t="shared" si="22"/>
        <v>0-5.2</v>
      </c>
      <c r="I160" s="199" t="str">
        <f t="shared" si="22"/>
        <v>0-9</v>
      </c>
      <c r="J160" s="199" t="str">
        <f t="shared" si="22"/>
        <v>0-11</v>
      </c>
      <c r="K160" s="199" t="str">
        <f t="shared" si="22"/>
        <v>0-17.1</v>
      </c>
      <c r="L160" s="199" t="str">
        <f t="shared" si="22"/>
        <v>0-17.2</v>
      </c>
      <c r="M160" s="199" t="str">
        <f t="shared" si="22"/>
        <v>0-17.3</v>
      </c>
      <c r="N160" s="199" t="str">
        <f t="shared" si="22"/>
        <v>0-18</v>
      </c>
      <c r="O160" s="199" t="str">
        <f t="shared" si="22"/>
        <v>0-19.1</v>
      </c>
      <c r="P160" s="199" t="str">
        <f t="shared" si="22"/>
        <v>0-19.2</v>
      </c>
      <c r="Q160" s="199" t="str">
        <f t="shared" si="22"/>
        <v>0-19.3</v>
      </c>
      <c r="R160" s="199" t="str">
        <f t="shared" si="22"/>
        <v>0-19.4</v>
      </c>
      <c r="S160" s="199" t="str">
        <f t="shared" si="19"/>
        <v>0-21.1</v>
      </c>
      <c r="T160" s="199" t="str">
        <f t="shared" si="19"/>
        <v>0-21.2</v>
      </c>
      <c r="U160" s="199" t="str">
        <f t="shared" si="19"/>
        <v>0-23</v>
      </c>
      <c r="V160" s="199" t="str">
        <f t="shared" si="19"/>
        <v>0-24</v>
      </c>
      <c r="X160" s="104">
        <v>0</v>
      </c>
      <c r="Y160" s="104">
        <v>0</v>
      </c>
      <c r="Z160" s="104">
        <v>0</v>
      </c>
      <c r="AA160" s="104">
        <v>0</v>
      </c>
      <c r="AB160" s="104">
        <v>0</v>
      </c>
      <c r="AC160" s="104">
        <v>0</v>
      </c>
      <c r="AD160" s="104">
        <v>0</v>
      </c>
      <c r="AE160" s="104">
        <v>0</v>
      </c>
      <c r="AF160" s="104">
        <v>0</v>
      </c>
      <c r="AG160" s="104">
        <v>0</v>
      </c>
      <c r="AH160" s="104">
        <v>0</v>
      </c>
      <c r="AI160" s="104">
        <v>0</v>
      </c>
      <c r="AJ160" s="104">
        <v>0</v>
      </c>
      <c r="AK160" s="104">
        <v>0</v>
      </c>
      <c r="AL160" s="104">
        <v>0</v>
      </c>
      <c r="AM160" s="104">
        <v>0</v>
      </c>
      <c r="AN160" s="199">
        <v>0</v>
      </c>
    </row>
    <row r="161" spans="3:40" ht="13" hidden="1" thickBot="1" x14ac:dyDescent="0.3">
      <c r="C161" s="107">
        <f t="shared" si="21"/>
        <v>0</v>
      </c>
      <c r="D161" s="199" t="str">
        <f t="shared" si="22"/>
        <v>0-1</v>
      </c>
      <c r="E161" s="199" t="str">
        <f t="shared" si="22"/>
        <v>0-2.1</v>
      </c>
      <c r="F161" s="199" t="str">
        <f t="shared" si="22"/>
        <v>0-4</v>
      </c>
      <c r="G161" s="199" t="str">
        <f t="shared" si="22"/>
        <v>0-5.1</v>
      </c>
      <c r="H161" s="199" t="str">
        <f t="shared" si="22"/>
        <v>0-5.2</v>
      </c>
      <c r="I161" s="199" t="str">
        <f t="shared" si="22"/>
        <v>0-9</v>
      </c>
      <c r="J161" s="199" t="str">
        <f t="shared" si="22"/>
        <v>0-11</v>
      </c>
      <c r="K161" s="199" t="str">
        <f t="shared" si="22"/>
        <v>0-17.1</v>
      </c>
      <c r="L161" s="199" t="str">
        <f t="shared" si="22"/>
        <v>0-17.2</v>
      </c>
      <c r="M161" s="199" t="str">
        <f t="shared" si="22"/>
        <v>0-17.3</v>
      </c>
      <c r="N161" s="199" t="str">
        <f t="shared" si="22"/>
        <v>0-18</v>
      </c>
      <c r="O161" s="199" t="str">
        <f t="shared" si="22"/>
        <v>0-19.1</v>
      </c>
      <c r="P161" s="199" t="str">
        <f t="shared" si="22"/>
        <v>0-19.2</v>
      </c>
      <c r="Q161" s="199" t="str">
        <f t="shared" si="22"/>
        <v>0-19.3</v>
      </c>
      <c r="R161" s="199" t="str">
        <f t="shared" si="22"/>
        <v>0-19.4</v>
      </c>
      <c r="S161" s="199" t="str">
        <f t="shared" si="19"/>
        <v>0-21.1</v>
      </c>
      <c r="T161" s="199" t="str">
        <f t="shared" si="19"/>
        <v>0-21.2</v>
      </c>
      <c r="U161" s="199" t="str">
        <f t="shared" si="19"/>
        <v>0-23</v>
      </c>
      <c r="V161" s="199" t="str">
        <f t="shared" si="19"/>
        <v>0-24</v>
      </c>
      <c r="X161" s="104">
        <v>0</v>
      </c>
      <c r="Y161" s="104">
        <v>0</v>
      </c>
      <c r="Z161" s="104">
        <v>0</v>
      </c>
      <c r="AA161" s="104">
        <v>0</v>
      </c>
      <c r="AB161" s="104">
        <v>0</v>
      </c>
      <c r="AC161" s="104">
        <v>0</v>
      </c>
      <c r="AD161" s="104">
        <v>0</v>
      </c>
      <c r="AE161" s="104">
        <v>0</v>
      </c>
      <c r="AF161" s="104">
        <v>0</v>
      </c>
      <c r="AG161" s="104">
        <v>0</v>
      </c>
      <c r="AH161" s="104">
        <v>0</v>
      </c>
      <c r="AI161" s="104">
        <v>0</v>
      </c>
      <c r="AJ161" s="104">
        <v>0</v>
      </c>
      <c r="AK161" s="104">
        <v>0</v>
      </c>
      <c r="AL161" s="104">
        <v>0</v>
      </c>
      <c r="AM161" s="104">
        <v>0</v>
      </c>
      <c r="AN161" s="199">
        <v>0</v>
      </c>
    </row>
    <row r="162" spans="3:40" ht="13" hidden="1" thickBot="1" x14ac:dyDescent="0.3">
      <c r="C162" s="107">
        <f t="shared" si="21"/>
        <v>0</v>
      </c>
      <c r="D162" s="199" t="str">
        <f t="shared" si="22"/>
        <v>0-1</v>
      </c>
      <c r="E162" s="199" t="str">
        <f t="shared" si="22"/>
        <v>0-2.1</v>
      </c>
      <c r="F162" s="199" t="str">
        <f t="shared" si="22"/>
        <v>0-4</v>
      </c>
      <c r="G162" s="199" t="str">
        <f t="shared" si="22"/>
        <v>0-5.1</v>
      </c>
      <c r="H162" s="199" t="str">
        <f t="shared" si="22"/>
        <v>0-5.2</v>
      </c>
      <c r="I162" s="199" t="str">
        <f t="shared" si="22"/>
        <v>0-9</v>
      </c>
      <c r="J162" s="199" t="str">
        <f t="shared" si="22"/>
        <v>0-11</v>
      </c>
      <c r="K162" s="199" t="str">
        <f t="shared" si="22"/>
        <v>0-17.1</v>
      </c>
      <c r="L162" s="199" t="str">
        <f t="shared" si="22"/>
        <v>0-17.2</v>
      </c>
      <c r="M162" s="199" t="str">
        <f t="shared" si="22"/>
        <v>0-17.3</v>
      </c>
      <c r="N162" s="199" t="str">
        <f t="shared" si="22"/>
        <v>0-18</v>
      </c>
      <c r="O162" s="199" t="str">
        <f t="shared" si="22"/>
        <v>0-19.1</v>
      </c>
      <c r="P162" s="199" t="str">
        <f t="shared" si="22"/>
        <v>0-19.2</v>
      </c>
      <c r="Q162" s="199" t="str">
        <f t="shared" si="22"/>
        <v>0-19.3</v>
      </c>
      <c r="R162" s="199" t="str">
        <f t="shared" si="22"/>
        <v>0-19.4</v>
      </c>
      <c r="S162" s="199" t="str">
        <f t="shared" si="19"/>
        <v>0-21.1</v>
      </c>
      <c r="T162" s="199" t="str">
        <f t="shared" si="19"/>
        <v>0-21.2</v>
      </c>
      <c r="U162" s="199" t="str">
        <f t="shared" si="19"/>
        <v>0-23</v>
      </c>
      <c r="V162" s="199" t="str">
        <f t="shared" si="19"/>
        <v>0-24</v>
      </c>
      <c r="X162" s="104">
        <v>0</v>
      </c>
      <c r="Y162" s="104">
        <v>0</v>
      </c>
      <c r="Z162" s="104">
        <v>0</v>
      </c>
      <c r="AA162" s="104">
        <v>0</v>
      </c>
      <c r="AB162" s="104">
        <v>0</v>
      </c>
      <c r="AC162" s="104">
        <v>0</v>
      </c>
      <c r="AD162" s="104">
        <v>0</v>
      </c>
      <c r="AE162" s="104">
        <v>0</v>
      </c>
      <c r="AF162" s="104">
        <v>0</v>
      </c>
      <c r="AG162" s="104">
        <v>0</v>
      </c>
      <c r="AH162" s="104">
        <v>0</v>
      </c>
      <c r="AI162" s="104">
        <v>0</v>
      </c>
      <c r="AJ162" s="104">
        <v>0</v>
      </c>
      <c r="AK162" s="104">
        <v>0</v>
      </c>
      <c r="AL162" s="104">
        <v>0</v>
      </c>
      <c r="AM162" s="104">
        <v>0</v>
      </c>
      <c r="AN162" s="199">
        <v>0</v>
      </c>
    </row>
    <row r="163" spans="3:40" ht="13" hidden="1" thickBot="1" x14ac:dyDescent="0.3">
      <c r="C163" s="107">
        <f t="shared" si="21"/>
        <v>0</v>
      </c>
      <c r="D163" s="199" t="str">
        <f t="shared" si="22"/>
        <v>0-1</v>
      </c>
      <c r="E163" s="199" t="str">
        <f t="shared" si="22"/>
        <v>0-2.1</v>
      </c>
      <c r="F163" s="199" t="str">
        <f t="shared" si="22"/>
        <v>0-4</v>
      </c>
      <c r="G163" s="199" t="str">
        <f t="shared" si="22"/>
        <v>0-5.1</v>
      </c>
      <c r="H163" s="199" t="str">
        <f t="shared" si="22"/>
        <v>0-5.2</v>
      </c>
      <c r="I163" s="199" t="str">
        <f t="shared" si="22"/>
        <v>0-9</v>
      </c>
      <c r="J163" s="199" t="str">
        <f t="shared" si="22"/>
        <v>0-11</v>
      </c>
      <c r="K163" s="199" t="str">
        <f t="shared" si="22"/>
        <v>0-17.1</v>
      </c>
      <c r="L163" s="199" t="str">
        <f t="shared" si="22"/>
        <v>0-17.2</v>
      </c>
      <c r="M163" s="199" t="str">
        <f t="shared" si="22"/>
        <v>0-17.3</v>
      </c>
      <c r="N163" s="199" t="str">
        <f t="shared" si="22"/>
        <v>0-18</v>
      </c>
      <c r="O163" s="199" t="str">
        <f t="shared" si="22"/>
        <v>0-19.1</v>
      </c>
      <c r="P163" s="199" t="str">
        <f t="shared" si="22"/>
        <v>0-19.2</v>
      </c>
      <c r="Q163" s="199" t="str">
        <f t="shared" si="22"/>
        <v>0-19.3</v>
      </c>
      <c r="R163" s="199" t="str">
        <f t="shared" si="22"/>
        <v>0-19.4</v>
      </c>
      <c r="S163" s="199" t="str">
        <f t="shared" si="19"/>
        <v>0-21.1</v>
      </c>
      <c r="T163" s="199" t="str">
        <f t="shared" si="19"/>
        <v>0-21.2</v>
      </c>
      <c r="U163" s="199" t="str">
        <f t="shared" si="19"/>
        <v>0-23</v>
      </c>
      <c r="V163" s="199" t="str">
        <f t="shared" si="19"/>
        <v>0-24</v>
      </c>
      <c r="X163" s="104">
        <v>0</v>
      </c>
      <c r="Y163" s="104">
        <v>0</v>
      </c>
      <c r="Z163" s="104">
        <v>0</v>
      </c>
      <c r="AA163" s="104">
        <v>0</v>
      </c>
      <c r="AB163" s="104">
        <v>0</v>
      </c>
      <c r="AC163" s="104">
        <v>0</v>
      </c>
      <c r="AD163" s="104">
        <v>0</v>
      </c>
      <c r="AE163" s="104">
        <v>0</v>
      </c>
      <c r="AF163" s="104">
        <v>0</v>
      </c>
      <c r="AG163" s="104">
        <v>0</v>
      </c>
      <c r="AH163" s="104">
        <v>0</v>
      </c>
      <c r="AI163" s="104">
        <v>0</v>
      </c>
      <c r="AJ163" s="104">
        <v>0</v>
      </c>
      <c r="AK163" s="104">
        <v>0</v>
      </c>
      <c r="AL163" s="104">
        <v>0</v>
      </c>
      <c r="AM163" s="104">
        <v>0</v>
      </c>
      <c r="AN163" s="199">
        <v>0</v>
      </c>
    </row>
    <row r="164" spans="3:40" ht="13" hidden="1" thickBot="1" x14ac:dyDescent="0.3">
      <c r="C164" s="107">
        <f t="shared" si="21"/>
        <v>0</v>
      </c>
      <c r="D164" s="199" t="str">
        <f t="shared" si="22"/>
        <v>0-1</v>
      </c>
      <c r="E164" s="199" t="str">
        <f t="shared" si="22"/>
        <v>0-2.1</v>
      </c>
      <c r="F164" s="199" t="str">
        <f t="shared" si="22"/>
        <v>0-4</v>
      </c>
      <c r="G164" s="199" t="str">
        <f t="shared" si="22"/>
        <v>0-5.1</v>
      </c>
      <c r="H164" s="199" t="str">
        <f t="shared" si="22"/>
        <v>0-5.2</v>
      </c>
      <c r="I164" s="199" t="str">
        <f t="shared" si="22"/>
        <v>0-9</v>
      </c>
      <c r="J164" s="199" t="str">
        <f t="shared" si="22"/>
        <v>0-11</v>
      </c>
      <c r="K164" s="199" t="str">
        <f t="shared" si="22"/>
        <v>0-17.1</v>
      </c>
      <c r="L164" s="199" t="str">
        <f t="shared" si="22"/>
        <v>0-17.2</v>
      </c>
      <c r="M164" s="199" t="str">
        <f t="shared" si="22"/>
        <v>0-17.3</v>
      </c>
      <c r="N164" s="199" t="str">
        <f t="shared" si="22"/>
        <v>0-18</v>
      </c>
      <c r="O164" s="199" t="str">
        <f t="shared" si="22"/>
        <v>0-19.1</v>
      </c>
      <c r="P164" s="199" t="str">
        <f t="shared" si="22"/>
        <v>0-19.2</v>
      </c>
      <c r="Q164" s="199" t="str">
        <f t="shared" si="22"/>
        <v>0-19.3</v>
      </c>
      <c r="R164" s="199" t="str">
        <f t="shared" si="22"/>
        <v>0-19.4</v>
      </c>
      <c r="S164" s="199" t="str">
        <f t="shared" si="19"/>
        <v>0-21.1</v>
      </c>
      <c r="T164" s="199" t="str">
        <f t="shared" si="19"/>
        <v>0-21.2</v>
      </c>
      <c r="U164" s="199" t="str">
        <f t="shared" si="19"/>
        <v>0-23</v>
      </c>
      <c r="V164" s="199" t="str">
        <f t="shared" si="19"/>
        <v>0-24</v>
      </c>
      <c r="X164" s="104">
        <v>0</v>
      </c>
      <c r="Y164" s="104">
        <v>0</v>
      </c>
      <c r="Z164" s="104">
        <v>0</v>
      </c>
      <c r="AA164" s="104">
        <v>0</v>
      </c>
      <c r="AB164" s="104">
        <v>0</v>
      </c>
      <c r="AC164" s="104">
        <v>0</v>
      </c>
      <c r="AD164" s="104">
        <v>0</v>
      </c>
      <c r="AE164" s="104">
        <v>0</v>
      </c>
      <c r="AF164" s="104">
        <v>0</v>
      </c>
      <c r="AG164" s="104">
        <v>0</v>
      </c>
      <c r="AH164" s="104">
        <v>0</v>
      </c>
      <c r="AI164" s="104">
        <v>0</v>
      </c>
      <c r="AJ164" s="104">
        <v>0</v>
      </c>
      <c r="AK164" s="104">
        <v>0</v>
      </c>
      <c r="AL164" s="104">
        <v>0</v>
      </c>
      <c r="AM164" s="104">
        <v>0</v>
      </c>
      <c r="AN164" s="199">
        <v>0</v>
      </c>
    </row>
    <row r="165" spans="3:40" ht="12.5" hidden="1" x14ac:dyDescent="0.25">
      <c r="P165" s="159"/>
      <c r="R165" s="159"/>
      <c r="X165" s="274" t="s">
        <v>211</v>
      </c>
      <c r="Y165" s="274"/>
      <c r="Z165" s="274"/>
      <c r="AA165" s="274"/>
      <c r="AB165" s="274"/>
      <c r="AC165" s="274"/>
      <c r="AD165" s="274"/>
      <c r="AE165" s="274"/>
      <c r="AF165" s="274"/>
      <c r="AG165" s="274"/>
      <c r="AH165" s="274"/>
      <c r="AI165" s="274"/>
      <c r="AJ165" s="274"/>
      <c r="AK165" s="274"/>
      <c r="AL165" s="274"/>
      <c r="AM165" s="274"/>
      <c r="AN165" s="274"/>
    </row>
    <row r="166" spans="3:40" ht="12.5" hidden="1" x14ac:dyDescent="0.25">
      <c r="P166" s="159"/>
      <c r="R166" s="159"/>
      <c r="X166" s="105">
        <f t="array" ref="X166:X245">_xlfn.IFNA(VLOOKUP(D$85:D$164,DPW!$B$2:$L$5000,8,FALSE),0)</f>
        <v>0</v>
      </c>
      <c r="Y166" s="123">
        <f t="array" ref="Y166:Y245">_xlfn.IFNA(VLOOKUP(E$85:E$164,DPW!$B$2:$L$5000,8,FALSE),0)</f>
        <v>0</v>
      </c>
      <c r="Z166" s="123">
        <f t="array" ref="Z166:Z245">_xlfn.IFNA(VLOOKUP(F$85:F$164,DPW!$B$2:$L$5000,8,FALSE),0)</f>
        <v>0</v>
      </c>
      <c r="AA166" s="123">
        <f t="array" ref="AA166:AA245">_xlfn.IFNA(VLOOKUP(G$85:G$164,DPW!$B$2:$L$5000,8,FALSE),0)</f>
        <v>0</v>
      </c>
      <c r="AB166" s="123">
        <f t="array" ref="AB166:AB245">_xlfn.IFNA(VLOOKUP(H$85:H$164,DPW!$B$2:$L$5000,8,FALSE),0)</f>
        <v>0</v>
      </c>
      <c r="AC166" s="123">
        <f t="array" ref="AC166:AC245">_xlfn.IFNA(VLOOKUP(I$85:I$164,DPW!$B$2:$L$5000,8,FALSE),0)</f>
        <v>0</v>
      </c>
      <c r="AD166" s="123">
        <f t="array" ref="AD166:AD245">_xlfn.IFNA(VLOOKUP(J$85:J$164,DPW!$B$2:$L$5000,8,FALSE),0)</f>
        <v>0</v>
      </c>
      <c r="AE166" s="123">
        <f t="array" ref="AE166:AE245">_xlfn.IFNA(VLOOKUP(K$85:K$164,DPW!$B$2:$L$5000,8,FALSE),0)</f>
        <v>0</v>
      </c>
      <c r="AF166" s="123">
        <f t="array" ref="AF166:AF245">_xlfn.IFNA(VLOOKUP(L$85:L$164,DPW!$B$2:$L$5000,8,FALSE),0)</f>
        <v>0</v>
      </c>
      <c r="AG166" s="123">
        <f t="array" ref="AG166:AG245">_xlfn.IFNA(VLOOKUP(M$85:M$164,DPW!$B$2:$L$5000,8,FALSE),0)</f>
        <v>0</v>
      </c>
      <c r="AH166" s="123">
        <f t="array" ref="AH166:AH245">_xlfn.IFNA(VLOOKUP(N$85:N$164,DPW!$B$2:$L$5000,8,FALSE),0)</f>
        <v>0</v>
      </c>
      <c r="AI166" s="123">
        <f t="array" ref="AI166:AI245">(_xlfn.IFNA(VLOOKUP(O$85:O$164,DPW!$B$2:$L$5000,8,FALSE),0))+(_xlfn.IFNA(VLOOKUP(P$85:P$164,DPW!$B$2:$L$5000,8,FALSE),0))</f>
        <v>0</v>
      </c>
      <c r="AJ166" s="123">
        <f t="array" ref="AJ166:AJ245">(_xlfn.IFNA(VLOOKUP(Q$85:Q$164,DPW!$B$2:$L$5000,8,FALSE),0))+(_xlfn.IFNA(VLOOKUP(R$85:R$164,DPW!$B$2:$L$5000,8,FALSE),0))</f>
        <v>0</v>
      </c>
      <c r="AK166" s="123">
        <f t="array" ref="AK166:AK245">_xlfn.IFNA(VLOOKUP(S$85:S$164,DPW!$B$2:$L$5000,8,FALSE),0)</f>
        <v>0</v>
      </c>
      <c r="AL166" s="123">
        <f t="array" ref="AL166:AL245">_xlfn.IFNA(VLOOKUP(T$85:T$164,DPW!$B$2:$L$5000,8,FALSE),0)</f>
        <v>0</v>
      </c>
      <c r="AM166" s="123">
        <f t="array" ref="AM166:AM245">_xlfn.IFNA(VLOOKUP(U$85:U$164,DPW!$B$2:$L$5000,8,FALSE),0)</f>
        <v>0</v>
      </c>
      <c r="AN166" s="123">
        <f t="array" ref="AN166:AN245">_xlfn.IFNA(VLOOKUP(V$85:V$164,DPW!$B$2:$L$5000,8,FALSE),0)</f>
        <v>0</v>
      </c>
    </row>
    <row r="167" spans="3:40" ht="12.5" hidden="1" x14ac:dyDescent="0.25">
      <c r="P167" s="159"/>
      <c r="R167" s="159"/>
      <c r="X167" s="105">
        <v>0</v>
      </c>
      <c r="Y167" s="123">
        <v>0</v>
      </c>
      <c r="Z167" s="123">
        <v>0</v>
      </c>
      <c r="AA167" s="123">
        <v>0</v>
      </c>
      <c r="AB167" s="123">
        <v>0</v>
      </c>
      <c r="AC167" s="123">
        <v>0</v>
      </c>
      <c r="AD167" s="123">
        <v>0</v>
      </c>
      <c r="AE167" s="123">
        <v>0</v>
      </c>
      <c r="AF167" s="123">
        <v>0</v>
      </c>
      <c r="AG167" s="123">
        <v>0</v>
      </c>
      <c r="AH167" s="123">
        <v>0</v>
      </c>
      <c r="AI167" s="123">
        <v>0</v>
      </c>
      <c r="AJ167" s="123">
        <v>0</v>
      </c>
      <c r="AK167" s="123">
        <v>0</v>
      </c>
      <c r="AL167" s="123">
        <v>0</v>
      </c>
      <c r="AM167" s="123">
        <v>0</v>
      </c>
      <c r="AN167" s="123">
        <v>0</v>
      </c>
    </row>
    <row r="168" spans="3:40" ht="12.5" hidden="1" x14ac:dyDescent="0.25">
      <c r="P168" s="159"/>
      <c r="R168" s="159"/>
      <c r="X168" s="105">
        <v>0</v>
      </c>
      <c r="Y168" s="123">
        <v>0</v>
      </c>
      <c r="Z168" s="123">
        <v>0</v>
      </c>
      <c r="AA168" s="123">
        <v>0</v>
      </c>
      <c r="AB168" s="123">
        <v>0</v>
      </c>
      <c r="AC168" s="123">
        <v>0</v>
      </c>
      <c r="AD168" s="123">
        <v>0</v>
      </c>
      <c r="AE168" s="123">
        <v>0</v>
      </c>
      <c r="AF168" s="123">
        <v>0</v>
      </c>
      <c r="AG168" s="123">
        <v>0</v>
      </c>
      <c r="AH168" s="123">
        <v>0</v>
      </c>
      <c r="AI168" s="123">
        <v>0</v>
      </c>
      <c r="AJ168" s="123">
        <v>0</v>
      </c>
      <c r="AK168" s="123">
        <v>0</v>
      </c>
      <c r="AL168" s="123">
        <v>0</v>
      </c>
      <c r="AM168" s="123">
        <v>0</v>
      </c>
      <c r="AN168" s="123">
        <v>0</v>
      </c>
    </row>
    <row r="169" spans="3:40" ht="12.5" hidden="1" x14ac:dyDescent="0.25">
      <c r="P169" s="159"/>
      <c r="R169" s="159"/>
      <c r="X169" s="105">
        <v>0</v>
      </c>
      <c r="Y169" s="123">
        <v>0</v>
      </c>
      <c r="Z169" s="123">
        <v>0</v>
      </c>
      <c r="AA169" s="123">
        <v>0</v>
      </c>
      <c r="AB169" s="123">
        <v>0</v>
      </c>
      <c r="AC169" s="123">
        <v>0</v>
      </c>
      <c r="AD169" s="123">
        <v>0</v>
      </c>
      <c r="AE169" s="123">
        <v>0</v>
      </c>
      <c r="AF169" s="123">
        <v>0</v>
      </c>
      <c r="AG169" s="123">
        <v>0</v>
      </c>
      <c r="AH169" s="123">
        <v>0</v>
      </c>
      <c r="AI169" s="123">
        <v>0</v>
      </c>
      <c r="AJ169" s="123">
        <v>0</v>
      </c>
      <c r="AK169" s="123">
        <v>0</v>
      </c>
      <c r="AL169" s="123">
        <v>0</v>
      </c>
      <c r="AM169" s="123">
        <v>0</v>
      </c>
      <c r="AN169" s="123">
        <v>0</v>
      </c>
    </row>
    <row r="170" spans="3:40" ht="12.5" hidden="1" x14ac:dyDescent="0.25">
      <c r="P170" s="159"/>
      <c r="R170" s="159"/>
      <c r="X170" s="105">
        <v>0</v>
      </c>
      <c r="Y170" s="123">
        <v>0</v>
      </c>
      <c r="Z170" s="123">
        <v>0</v>
      </c>
      <c r="AA170" s="123">
        <v>0</v>
      </c>
      <c r="AB170" s="123">
        <v>0</v>
      </c>
      <c r="AC170" s="123">
        <v>0</v>
      </c>
      <c r="AD170" s="123">
        <v>0</v>
      </c>
      <c r="AE170" s="123">
        <v>0</v>
      </c>
      <c r="AF170" s="123">
        <v>0</v>
      </c>
      <c r="AG170" s="123">
        <v>0</v>
      </c>
      <c r="AH170" s="123">
        <v>0</v>
      </c>
      <c r="AI170" s="123">
        <v>0</v>
      </c>
      <c r="AJ170" s="123">
        <v>0</v>
      </c>
      <c r="AK170" s="123">
        <v>0</v>
      </c>
      <c r="AL170" s="123">
        <v>0</v>
      </c>
      <c r="AM170" s="123">
        <v>0</v>
      </c>
      <c r="AN170" s="123">
        <v>0</v>
      </c>
    </row>
    <row r="171" spans="3:40" ht="12.5" hidden="1" x14ac:dyDescent="0.25">
      <c r="P171" s="159"/>
      <c r="R171" s="159"/>
      <c r="X171" s="105">
        <v>0</v>
      </c>
      <c r="Y171" s="123">
        <v>0</v>
      </c>
      <c r="Z171" s="123">
        <v>0</v>
      </c>
      <c r="AA171" s="123">
        <v>0</v>
      </c>
      <c r="AB171" s="123">
        <v>0</v>
      </c>
      <c r="AC171" s="123">
        <v>0</v>
      </c>
      <c r="AD171" s="123">
        <v>0</v>
      </c>
      <c r="AE171" s="123">
        <v>0</v>
      </c>
      <c r="AF171" s="123">
        <v>0</v>
      </c>
      <c r="AG171" s="123">
        <v>0</v>
      </c>
      <c r="AH171" s="123">
        <v>0</v>
      </c>
      <c r="AI171" s="123">
        <v>0</v>
      </c>
      <c r="AJ171" s="123">
        <v>0</v>
      </c>
      <c r="AK171" s="123">
        <v>0</v>
      </c>
      <c r="AL171" s="123">
        <v>0</v>
      </c>
      <c r="AM171" s="123">
        <v>0</v>
      </c>
      <c r="AN171" s="123">
        <v>0</v>
      </c>
    </row>
    <row r="172" spans="3:40" ht="12.5" hidden="1" x14ac:dyDescent="0.25">
      <c r="P172" s="159"/>
      <c r="R172" s="159"/>
      <c r="X172" s="105">
        <v>0</v>
      </c>
      <c r="Y172" s="123">
        <v>0</v>
      </c>
      <c r="Z172" s="123">
        <v>0</v>
      </c>
      <c r="AA172" s="123">
        <v>0</v>
      </c>
      <c r="AB172" s="123">
        <v>0</v>
      </c>
      <c r="AC172" s="123">
        <v>0</v>
      </c>
      <c r="AD172" s="123">
        <v>0</v>
      </c>
      <c r="AE172" s="123">
        <v>0</v>
      </c>
      <c r="AF172" s="123">
        <v>0</v>
      </c>
      <c r="AG172" s="123">
        <v>0</v>
      </c>
      <c r="AH172" s="123">
        <v>0</v>
      </c>
      <c r="AI172" s="123">
        <v>0</v>
      </c>
      <c r="AJ172" s="123">
        <v>0</v>
      </c>
      <c r="AK172" s="123">
        <v>0</v>
      </c>
      <c r="AL172" s="123">
        <v>0</v>
      </c>
      <c r="AM172" s="123">
        <v>0</v>
      </c>
      <c r="AN172" s="123">
        <v>0</v>
      </c>
    </row>
    <row r="173" spans="3:40" ht="12.5" hidden="1" x14ac:dyDescent="0.25">
      <c r="P173" s="159"/>
      <c r="R173" s="159"/>
      <c r="X173" s="105">
        <v>0</v>
      </c>
      <c r="Y173" s="123">
        <v>0</v>
      </c>
      <c r="Z173" s="123">
        <v>0</v>
      </c>
      <c r="AA173" s="123">
        <v>0</v>
      </c>
      <c r="AB173" s="123">
        <v>0</v>
      </c>
      <c r="AC173" s="123">
        <v>0</v>
      </c>
      <c r="AD173" s="123">
        <v>0</v>
      </c>
      <c r="AE173" s="123">
        <v>0</v>
      </c>
      <c r="AF173" s="123">
        <v>0</v>
      </c>
      <c r="AG173" s="123">
        <v>0</v>
      </c>
      <c r="AH173" s="123">
        <v>0</v>
      </c>
      <c r="AI173" s="123">
        <v>0</v>
      </c>
      <c r="AJ173" s="123">
        <v>0</v>
      </c>
      <c r="AK173" s="123">
        <v>0</v>
      </c>
      <c r="AL173" s="123">
        <v>0</v>
      </c>
      <c r="AM173" s="123">
        <v>0</v>
      </c>
      <c r="AN173" s="123">
        <v>0</v>
      </c>
    </row>
    <row r="174" spans="3:40" ht="12.5" hidden="1" x14ac:dyDescent="0.25">
      <c r="P174" s="159"/>
      <c r="R174" s="159"/>
      <c r="X174" s="105">
        <v>0</v>
      </c>
      <c r="Y174" s="123">
        <v>0</v>
      </c>
      <c r="Z174" s="123">
        <v>0</v>
      </c>
      <c r="AA174" s="123">
        <v>0</v>
      </c>
      <c r="AB174" s="123">
        <v>0</v>
      </c>
      <c r="AC174" s="123">
        <v>0</v>
      </c>
      <c r="AD174" s="123">
        <v>0</v>
      </c>
      <c r="AE174" s="123">
        <v>0</v>
      </c>
      <c r="AF174" s="123">
        <v>0</v>
      </c>
      <c r="AG174" s="123">
        <v>0</v>
      </c>
      <c r="AH174" s="123">
        <v>0</v>
      </c>
      <c r="AI174" s="123">
        <v>0</v>
      </c>
      <c r="AJ174" s="123">
        <v>0</v>
      </c>
      <c r="AK174" s="123">
        <v>0</v>
      </c>
      <c r="AL174" s="123">
        <v>0</v>
      </c>
      <c r="AM174" s="123">
        <v>0</v>
      </c>
      <c r="AN174" s="123">
        <v>0</v>
      </c>
    </row>
    <row r="175" spans="3:40" ht="12.5" hidden="1" x14ac:dyDescent="0.25">
      <c r="P175" s="159"/>
      <c r="R175" s="159"/>
      <c r="X175" s="105">
        <v>0</v>
      </c>
      <c r="Y175" s="123">
        <v>0</v>
      </c>
      <c r="Z175" s="123">
        <v>0</v>
      </c>
      <c r="AA175" s="123">
        <v>0</v>
      </c>
      <c r="AB175" s="123">
        <v>0</v>
      </c>
      <c r="AC175" s="123">
        <v>0</v>
      </c>
      <c r="AD175" s="123">
        <v>0</v>
      </c>
      <c r="AE175" s="123">
        <v>0</v>
      </c>
      <c r="AF175" s="123">
        <v>0</v>
      </c>
      <c r="AG175" s="123">
        <v>0</v>
      </c>
      <c r="AH175" s="123">
        <v>0</v>
      </c>
      <c r="AI175" s="123">
        <v>0</v>
      </c>
      <c r="AJ175" s="123">
        <v>0</v>
      </c>
      <c r="AK175" s="123">
        <v>0</v>
      </c>
      <c r="AL175" s="123">
        <v>0</v>
      </c>
      <c r="AM175" s="123">
        <v>0</v>
      </c>
      <c r="AN175" s="123">
        <v>0</v>
      </c>
    </row>
    <row r="176" spans="3:40" ht="12.5" hidden="1" x14ac:dyDescent="0.25">
      <c r="P176" s="159"/>
      <c r="R176" s="159"/>
      <c r="X176" s="105">
        <v>0</v>
      </c>
      <c r="Y176" s="123">
        <v>0</v>
      </c>
      <c r="Z176" s="123">
        <v>0</v>
      </c>
      <c r="AA176" s="123">
        <v>0</v>
      </c>
      <c r="AB176" s="123">
        <v>0</v>
      </c>
      <c r="AC176" s="123">
        <v>0</v>
      </c>
      <c r="AD176" s="123">
        <v>0</v>
      </c>
      <c r="AE176" s="123">
        <v>0</v>
      </c>
      <c r="AF176" s="123">
        <v>0</v>
      </c>
      <c r="AG176" s="123">
        <v>0</v>
      </c>
      <c r="AH176" s="123">
        <v>0</v>
      </c>
      <c r="AI176" s="123">
        <v>0</v>
      </c>
      <c r="AJ176" s="123">
        <v>0</v>
      </c>
      <c r="AK176" s="123">
        <v>0</v>
      </c>
      <c r="AL176" s="123">
        <v>0</v>
      </c>
      <c r="AM176" s="123">
        <v>0</v>
      </c>
      <c r="AN176" s="123">
        <v>0</v>
      </c>
    </row>
    <row r="177" spans="16:40" ht="12.5" hidden="1" x14ac:dyDescent="0.25">
      <c r="P177" s="159"/>
      <c r="R177" s="159"/>
      <c r="X177" s="105">
        <v>0</v>
      </c>
      <c r="Y177" s="123">
        <v>0</v>
      </c>
      <c r="Z177" s="123">
        <v>0</v>
      </c>
      <c r="AA177" s="123">
        <v>0</v>
      </c>
      <c r="AB177" s="123">
        <v>0</v>
      </c>
      <c r="AC177" s="123">
        <v>0</v>
      </c>
      <c r="AD177" s="123">
        <v>0</v>
      </c>
      <c r="AE177" s="123">
        <v>0</v>
      </c>
      <c r="AF177" s="123">
        <v>0</v>
      </c>
      <c r="AG177" s="123">
        <v>0</v>
      </c>
      <c r="AH177" s="123">
        <v>0</v>
      </c>
      <c r="AI177" s="123">
        <v>0</v>
      </c>
      <c r="AJ177" s="123">
        <v>0</v>
      </c>
      <c r="AK177" s="123">
        <v>0</v>
      </c>
      <c r="AL177" s="123">
        <v>0</v>
      </c>
      <c r="AM177" s="123">
        <v>0</v>
      </c>
      <c r="AN177" s="123">
        <v>0</v>
      </c>
    </row>
    <row r="178" spans="16:40" ht="12.5" hidden="1" x14ac:dyDescent="0.25">
      <c r="P178" s="159"/>
      <c r="R178" s="159"/>
      <c r="X178" s="105">
        <v>0</v>
      </c>
      <c r="Y178" s="123">
        <v>0</v>
      </c>
      <c r="Z178" s="123">
        <v>0</v>
      </c>
      <c r="AA178" s="123">
        <v>0</v>
      </c>
      <c r="AB178" s="123">
        <v>0</v>
      </c>
      <c r="AC178" s="123">
        <v>0</v>
      </c>
      <c r="AD178" s="123">
        <v>0</v>
      </c>
      <c r="AE178" s="123">
        <v>0</v>
      </c>
      <c r="AF178" s="123">
        <v>0</v>
      </c>
      <c r="AG178" s="123">
        <v>0</v>
      </c>
      <c r="AH178" s="123">
        <v>0</v>
      </c>
      <c r="AI178" s="123">
        <v>0</v>
      </c>
      <c r="AJ178" s="123">
        <v>0</v>
      </c>
      <c r="AK178" s="123">
        <v>0</v>
      </c>
      <c r="AL178" s="123">
        <v>0</v>
      </c>
      <c r="AM178" s="123">
        <v>0</v>
      </c>
      <c r="AN178" s="123">
        <v>0</v>
      </c>
    </row>
    <row r="179" spans="16:40" ht="12.5" hidden="1" x14ac:dyDescent="0.25">
      <c r="P179" s="159"/>
      <c r="R179" s="159"/>
      <c r="X179" s="105">
        <v>0</v>
      </c>
      <c r="Y179" s="123">
        <v>0</v>
      </c>
      <c r="Z179" s="123">
        <v>0</v>
      </c>
      <c r="AA179" s="123">
        <v>0</v>
      </c>
      <c r="AB179" s="123">
        <v>0</v>
      </c>
      <c r="AC179" s="123">
        <v>0</v>
      </c>
      <c r="AD179" s="123">
        <v>0</v>
      </c>
      <c r="AE179" s="123">
        <v>0</v>
      </c>
      <c r="AF179" s="123">
        <v>0</v>
      </c>
      <c r="AG179" s="123">
        <v>0</v>
      </c>
      <c r="AH179" s="123">
        <v>0</v>
      </c>
      <c r="AI179" s="123">
        <v>0</v>
      </c>
      <c r="AJ179" s="123">
        <v>0</v>
      </c>
      <c r="AK179" s="123">
        <v>0</v>
      </c>
      <c r="AL179" s="123">
        <v>0</v>
      </c>
      <c r="AM179" s="123">
        <v>0</v>
      </c>
      <c r="AN179" s="123">
        <v>0</v>
      </c>
    </row>
    <row r="180" spans="16:40" ht="12.5" hidden="1" x14ac:dyDescent="0.25">
      <c r="P180" s="159"/>
      <c r="R180" s="159"/>
      <c r="X180" s="105">
        <v>0</v>
      </c>
      <c r="Y180" s="123">
        <v>0</v>
      </c>
      <c r="Z180" s="123">
        <v>0</v>
      </c>
      <c r="AA180" s="123">
        <v>0</v>
      </c>
      <c r="AB180" s="123">
        <v>0</v>
      </c>
      <c r="AC180" s="123">
        <v>0</v>
      </c>
      <c r="AD180" s="123">
        <v>0</v>
      </c>
      <c r="AE180" s="123">
        <v>0</v>
      </c>
      <c r="AF180" s="123">
        <v>0</v>
      </c>
      <c r="AG180" s="123">
        <v>0</v>
      </c>
      <c r="AH180" s="123">
        <v>0</v>
      </c>
      <c r="AI180" s="123">
        <v>0</v>
      </c>
      <c r="AJ180" s="123">
        <v>0</v>
      </c>
      <c r="AK180" s="123">
        <v>0</v>
      </c>
      <c r="AL180" s="123">
        <v>0</v>
      </c>
      <c r="AM180" s="123">
        <v>0</v>
      </c>
      <c r="AN180" s="123">
        <v>0</v>
      </c>
    </row>
    <row r="181" spans="16:40" ht="12.5" hidden="1" x14ac:dyDescent="0.25">
      <c r="P181" s="159"/>
      <c r="R181" s="159"/>
      <c r="X181" s="105">
        <v>0</v>
      </c>
      <c r="Y181" s="123">
        <v>0</v>
      </c>
      <c r="Z181" s="123">
        <v>0</v>
      </c>
      <c r="AA181" s="123">
        <v>0</v>
      </c>
      <c r="AB181" s="123">
        <v>0</v>
      </c>
      <c r="AC181" s="123">
        <v>0</v>
      </c>
      <c r="AD181" s="123">
        <v>0</v>
      </c>
      <c r="AE181" s="123">
        <v>0</v>
      </c>
      <c r="AF181" s="123">
        <v>0</v>
      </c>
      <c r="AG181" s="123">
        <v>0</v>
      </c>
      <c r="AH181" s="123">
        <v>0</v>
      </c>
      <c r="AI181" s="123">
        <v>0</v>
      </c>
      <c r="AJ181" s="123">
        <v>0</v>
      </c>
      <c r="AK181" s="123">
        <v>0</v>
      </c>
      <c r="AL181" s="123">
        <v>0</v>
      </c>
      <c r="AM181" s="123">
        <v>0</v>
      </c>
      <c r="AN181" s="123">
        <v>0</v>
      </c>
    </row>
    <row r="182" spans="16:40" ht="12.5" hidden="1" x14ac:dyDescent="0.25">
      <c r="P182" s="159"/>
      <c r="R182" s="159"/>
      <c r="X182" s="105">
        <v>0</v>
      </c>
      <c r="Y182" s="123">
        <v>0</v>
      </c>
      <c r="Z182" s="123">
        <v>0</v>
      </c>
      <c r="AA182" s="123">
        <v>0</v>
      </c>
      <c r="AB182" s="123">
        <v>0</v>
      </c>
      <c r="AC182" s="123">
        <v>0</v>
      </c>
      <c r="AD182" s="123">
        <v>0</v>
      </c>
      <c r="AE182" s="123">
        <v>0</v>
      </c>
      <c r="AF182" s="123">
        <v>0</v>
      </c>
      <c r="AG182" s="123">
        <v>0</v>
      </c>
      <c r="AH182" s="123">
        <v>0</v>
      </c>
      <c r="AI182" s="123">
        <v>0</v>
      </c>
      <c r="AJ182" s="123">
        <v>0</v>
      </c>
      <c r="AK182" s="123">
        <v>0</v>
      </c>
      <c r="AL182" s="123">
        <v>0</v>
      </c>
      <c r="AM182" s="123">
        <v>0</v>
      </c>
      <c r="AN182" s="123">
        <v>0</v>
      </c>
    </row>
    <row r="183" spans="16:40" ht="12.5" hidden="1" x14ac:dyDescent="0.25">
      <c r="P183" s="159"/>
      <c r="R183" s="159"/>
      <c r="X183" s="105">
        <v>0</v>
      </c>
      <c r="Y183" s="123">
        <v>0</v>
      </c>
      <c r="Z183" s="123">
        <v>0</v>
      </c>
      <c r="AA183" s="123">
        <v>0</v>
      </c>
      <c r="AB183" s="123">
        <v>0</v>
      </c>
      <c r="AC183" s="123">
        <v>0</v>
      </c>
      <c r="AD183" s="123">
        <v>0</v>
      </c>
      <c r="AE183" s="123">
        <v>0</v>
      </c>
      <c r="AF183" s="123">
        <v>0</v>
      </c>
      <c r="AG183" s="123">
        <v>0</v>
      </c>
      <c r="AH183" s="123">
        <v>0</v>
      </c>
      <c r="AI183" s="123">
        <v>0</v>
      </c>
      <c r="AJ183" s="123">
        <v>0</v>
      </c>
      <c r="AK183" s="123">
        <v>0</v>
      </c>
      <c r="AL183" s="123">
        <v>0</v>
      </c>
      <c r="AM183" s="123">
        <v>0</v>
      </c>
      <c r="AN183" s="123">
        <v>0</v>
      </c>
    </row>
    <row r="184" spans="16:40" ht="12.5" hidden="1" x14ac:dyDescent="0.25">
      <c r="P184" s="159"/>
      <c r="R184" s="159"/>
      <c r="X184" s="105">
        <v>0</v>
      </c>
      <c r="Y184" s="123">
        <v>0</v>
      </c>
      <c r="Z184" s="123">
        <v>0</v>
      </c>
      <c r="AA184" s="123">
        <v>0</v>
      </c>
      <c r="AB184" s="123">
        <v>0</v>
      </c>
      <c r="AC184" s="123">
        <v>0</v>
      </c>
      <c r="AD184" s="123">
        <v>0</v>
      </c>
      <c r="AE184" s="123">
        <v>0</v>
      </c>
      <c r="AF184" s="123">
        <v>0</v>
      </c>
      <c r="AG184" s="123">
        <v>0</v>
      </c>
      <c r="AH184" s="123">
        <v>0</v>
      </c>
      <c r="AI184" s="123">
        <v>0</v>
      </c>
      <c r="AJ184" s="123">
        <v>0</v>
      </c>
      <c r="AK184" s="123">
        <v>0</v>
      </c>
      <c r="AL184" s="123">
        <v>0</v>
      </c>
      <c r="AM184" s="123">
        <v>0</v>
      </c>
      <c r="AN184" s="123">
        <v>0</v>
      </c>
    </row>
    <row r="185" spans="16:40" ht="12.5" hidden="1" x14ac:dyDescent="0.25">
      <c r="P185" s="159"/>
      <c r="R185" s="159"/>
      <c r="X185" s="105">
        <v>0</v>
      </c>
      <c r="Y185" s="123">
        <v>0</v>
      </c>
      <c r="Z185" s="123">
        <v>0</v>
      </c>
      <c r="AA185" s="123">
        <v>0</v>
      </c>
      <c r="AB185" s="123">
        <v>0</v>
      </c>
      <c r="AC185" s="123">
        <v>0</v>
      </c>
      <c r="AD185" s="123">
        <v>0</v>
      </c>
      <c r="AE185" s="123">
        <v>0</v>
      </c>
      <c r="AF185" s="123">
        <v>0</v>
      </c>
      <c r="AG185" s="123">
        <v>0</v>
      </c>
      <c r="AH185" s="123">
        <v>0</v>
      </c>
      <c r="AI185" s="123">
        <v>0</v>
      </c>
      <c r="AJ185" s="123">
        <v>0</v>
      </c>
      <c r="AK185" s="123">
        <v>0</v>
      </c>
      <c r="AL185" s="123">
        <v>0</v>
      </c>
      <c r="AM185" s="123">
        <v>0</v>
      </c>
      <c r="AN185" s="123">
        <v>0</v>
      </c>
    </row>
    <row r="186" spans="16:40" ht="12.5" hidden="1" x14ac:dyDescent="0.25">
      <c r="P186" s="159"/>
      <c r="R186" s="159"/>
      <c r="X186" s="105">
        <v>0</v>
      </c>
      <c r="Y186" s="123">
        <v>0</v>
      </c>
      <c r="Z186" s="123">
        <v>0</v>
      </c>
      <c r="AA186" s="123">
        <v>0</v>
      </c>
      <c r="AB186" s="123">
        <v>0</v>
      </c>
      <c r="AC186" s="123">
        <v>0</v>
      </c>
      <c r="AD186" s="123">
        <v>0</v>
      </c>
      <c r="AE186" s="123">
        <v>0</v>
      </c>
      <c r="AF186" s="123">
        <v>0</v>
      </c>
      <c r="AG186" s="123">
        <v>0</v>
      </c>
      <c r="AH186" s="123">
        <v>0</v>
      </c>
      <c r="AI186" s="123">
        <v>0</v>
      </c>
      <c r="AJ186" s="123">
        <v>0</v>
      </c>
      <c r="AK186" s="123">
        <v>0</v>
      </c>
      <c r="AL186" s="123">
        <v>0</v>
      </c>
      <c r="AM186" s="123">
        <v>0</v>
      </c>
      <c r="AN186" s="123">
        <v>0</v>
      </c>
    </row>
    <row r="187" spans="16:40" ht="12.5" hidden="1" x14ac:dyDescent="0.25">
      <c r="P187" s="159"/>
      <c r="R187" s="159"/>
      <c r="X187" s="105">
        <v>0</v>
      </c>
      <c r="Y187" s="123">
        <v>0</v>
      </c>
      <c r="Z187" s="123">
        <v>0</v>
      </c>
      <c r="AA187" s="123">
        <v>0</v>
      </c>
      <c r="AB187" s="123">
        <v>0</v>
      </c>
      <c r="AC187" s="123">
        <v>0</v>
      </c>
      <c r="AD187" s="123">
        <v>0</v>
      </c>
      <c r="AE187" s="123">
        <v>0</v>
      </c>
      <c r="AF187" s="123">
        <v>0</v>
      </c>
      <c r="AG187" s="123">
        <v>0</v>
      </c>
      <c r="AH187" s="123">
        <v>0</v>
      </c>
      <c r="AI187" s="123">
        <v>0</v>
      </c>
      <c r="AJ187" s="123">
        <v>0</v>
      </c>
      <c r="AK187" s="123">
        <v>0</v>
      </c>
      <c r="AL187" s="123">
        <v>0</v>
      </c>
      <c r="AM187" s="123">
        <v>0</v>
      </c>
      <c r="AN187" s="123">
        <v>0</v>
      </c>
    </row>
    <row r="188" spans="16:40" ht="12.5" hidden="1" x14ac:dyDescent="0.25">
      <c r="P188" s="159"/>
      <c r="R188" s="159"/>
      <c r="X188" s="105">
        <v>0</v>
      </c>
      <c r="Y188" s="123">
        <v>0</v>
      </c>
      <c r="Z188" s="123">
        <v>0</v>
      </c>
      <c r="AA188" s="123">
        <v>0</v>
      </c>
      <c r="AB188" s="123">
        <v>0</v>
      </c>
      <c r="AC188" s="123">
        <v>0</v>
      </c>
      <c r="AD188" s="123">
        <v>0</v>
      </c>
      <c r="AE188" s="123">
        <v>0</v>
      </c>
      <c r="AF188" s="123">
        <v>0</v>
      </c>
      <c r="AG188" s="123">
        <v>0</v>
      </c>
      <c r="AH188" s="123">
        <v>0</v>
      </c>
      <c r="AI188" s="123">
        <v>0</v>
      </c>
      <c r="AJ188" s="123">
        <v>0</v>
      </c>
      <c r="AK188" s="123">
        <v>0</v>
      </c>
      <c r="AL188" s="123">
        <v>0</v>
      </c>
      <c r="AM188" s="123">
        <v>0</v>
      </c>
      <c r="AN188" s="123">
        <v>0</v>
      </c>
    </row>
    <row r="189" spans="16:40" ht="12.5" hidden="1" x14ac:dyDescent="0.25">
      <c r="P189" s="159"/>
      <c r="R189" s="159"/>
      <c r="X189" s="105">
        <v>0</v>
      </c>
      <c r="Y189" s="123">
        <v>0</v>
      </c>
      <c r="Z189" s="123">
        <v>0</v>
      </c>
      <c r="AA189" s="123">
        <v>0</v>
      </c>
      <c r="AB189" s="123">
        <v>0</v>
      </c>
      <c r="AC189" s="123">
        <v>0</v>
      </c>
      <c r="AD189" s="123">
        <v>0</v>
      </c>
      <c r="AE189" s="123">
        <v>0</v>
      </c>
      <c r="AF189" s="123">
        <v>0</v>
      </c>
      <c r="AG189" s="123">
        <v>0</v>
      </c>
      <c r="AH189" s="123">
        <v>0</v>
      </c>
      <c r="AI189" s="123">
        <v>0</v>
      </c>
      <c r="AJ189" s="123">
        <v>0</v>
      </c>
      <c r="AK189" s="123">
        <v>0</v>
      </c>
      <c r="AL189" s="123">
        <v>0</v>
      </c>
      <c r="AM189" s="123">
        <v>0</v>
      </c>
      <c r="AN189" s="123">
        <v>0</v>
      </c>
    </row>
    <row r="190" spans="16:40" ht="12.5" hidden="1" x14ac:dyDescent="0.25">
      <c r="P190" s="159"/>
      <c r="R190" s="159"/>
      <c r="X190" s="105">
        <v>0</v>
      </c>
      <c r="Y190" s="123">
        <v>0</v>
      </c>
      <c r="Z190" s="123">
        <v>0</v>
      </c>
      <c r="AA190" s="123">
        <v>0</v>
      </c>
      <c r="AB190" s="123">
        <v>0</v>
      </c>
      <c r="AC190" s="123">
        <v>0</v>
      </c>
      <c r="AD190" s="123">
        <v>0</v>
      </c>
      <c r="AE190" s="123">
        <v>0</v>
      </c>
      <c r="AF190" s="123">
        <v>0</v>
      </c>
      <c r="AG190" s="123">
        <v>0</v>
      </c>
      <c r="AH190" s="123">
        <v>0</v>
      </c>
      <c r="AI190" s="123">
        <v>0</v>
      </c>
      <c r="AJ190" s="123">
        <v>0</v>
      </c>
      <c r="AK190" s="123">
        <v>0</v>
      </c>
      <c r="AL190" s="123">
        <v>0</v>
      </c>
      <c r="AM190" s="123">
        <v>0</v>
      </c>
      <c r="AN190" s="123">
        <v>0</v>
      </c>
    </row>
    <row r="191" spans="16:40" ht="12.5" hidden="1" x14ac:dyDescent="0.25">
      <c r="P191" s="159"/>
      <c r="R191" s="159"/>
      <c r="X191" s="105">
        <v>0</v>
      </c>
      <c r="Y191" s="123">
        <v>0</v>
      </c>
      <c r="Z191" s="123">
        <v>0</v>
      </c>
      <c r="AA191" s="123">
        <v>0</v>
      </c>
      <c r="AB191" s="123">
        <v>0</v>
      </c>
      <c r="AC191" s="123">
        <v>0</v>
      </c>
      <c r="AD191" s="123">
        <v>0</v>
      </c>
      <c r="AE191" s="123">
        <v>0</v>
      </c>
      <c r="AF191" s="123">
        <v>0</v>
      </c>
      <c r="AG191" s="123">
        <v>0</v>
      </c>
      <c r="AH191" s="123">
        <v>0</v>
      </c>
      <c r="AI191" s="123">
        <v>0</v>
      </c>
      <c r="AJ191" s="123">
        <v>0</v>
      </c>
      <c r="AK191" s="123">
        <v>0</v>
      </c>
      <c r="AL191" s="123">
        <v>0</v>
      </c>
      <c r="AM191" s="123">
        <v>0</v>
      </c>
      <c r="AN191" s="123">
        <v>0</v>
      </c>
    </row>
    <row r="192" spans="16:40" ht="12.5" hidden="1" x14ac:dyDescent="0.25">
      <c r="P192" s="159"/>
      <c r="R192" s="159"/>
      <c r="X192" s="105">
        <v>0</v>
      </c>
      <c r="Y192" s="123">
        <v>0</v>
      </c>
      <c r="Z192" s="123">
        <v>0</v>
      </c>
      <c r="AA192" s="123">
        <v>0</v>
      </c>
      <c r="AB192" s="123">
        <v>0</v>
      </c>
      <c r="AC192" s="123">
        <v>0</v>
      </c>
      <c r="AD192" s="123">
        <v>0</v>
      </c>
      <c r="AE192" s="123">
        <v>0</v>
      </c>
      <c r="AF192" s="123">
        <v>0</v>
      </c>
      <c r="AG192" s="123">
        <v>0</v>
      </c>
      <c r="AH192" s="123">
        <v>0</v>
      </c>
      <c r="AI192" s="123">
        <v>0</v>
      </c>
      <c r="AJ192" s="123">
        <v>0</v>
      </c>
      <c r="AK192" s="123">
        <v>0</v>
      </c>
      <c r="AL192" s="123">
        <v>0</v>
      </c>
      <c r="AM192" s="123">
        <v>0</v>
      </c>
      <c r="AN192" s="123">
        <v>0</v>
      </c>
    </row>
    <row r="193" spans="16:40" ht="12.5" hidden="1" x14ac:dyDescent="0.25">
      <c r="P193" s="159"/>
      <c r="R193" s="159"/>
      <c r="X193" s="105">
        <v>0</v>
      </c>
      <c r="Y193" s="123">
        <v>0</v>
      </c>
      <c r="Z193" s="123">
        <v>0</v>
      </c>
      <c r="AA193" s="123">
        <v>0</v>
      </c>
      <c r="AB193" s="123">
        <v>0</v>
      </c>
      <c r="AC193" s="123">
        <v>0</v>
      </c>
      <c r="AD193" s="123">
        <v>0</v>
      </c>
      <c r="AE193" s="123">
        <v>0</v>
      </c>
      <c r="AF193" s="123">
        <v>0</v>
      </c>
      <c r="AG193" s="123">
        <v>0</v>
      </c>
      <c r="AH193" s="123">
        <v>0</v>
      </c>
      <c r="AI193" s="123">
        <v>0</v>
      </c>
      <c r="AJ193" s="123">
        <v>0</v>
      </c>
      <c r="AK193" s="123">
        <v>0</v>
      </c>
      <c r="AL193" s="123">
        <v>0</v>
      </c>
      <c r="AM193" s="123">
        <v>0</v>
      </c>
      <c r="AN193" s="123">
        <v>0</v>
      </c>
    </row>
    <row r="194" spans="16:40" ht="12.5" hidden="1" x14ac:dyDescent="0.25">
      <c r="P194" s="159"/>
      <c r="R194" s="159"/>
      <c r="X194" s="105">
        <v>0</v>
      </c>
      <c r="Y194" s="123">
        <v>0</v>
      </c>
      <c r="Z194" s="123">
        <v>0</v>
      </c>
      <c r="AA194" s="123">
        <v>0</v>
      </c>
      <c r="AB194" s="123">
        <v>0</v>
      </c>
      <c r="AC194" s="123">
        <v>0</v>
      </c>
      <c r="AD194" s="123">
        <v>0</v>
      </c>
      <c r="AE194" s="123">
        <v>0</v>
      </c>
      <c r="AF194" s="123">
        <v>0</v>
      </c>
      <c r="AG194" s="123">
        <v>0</v>
      </c>
      <c r="AH194" s="123">
        <v>0</v>
      </c>
      <c r="AI194" s="123">
        <v>0</v>
      </c>
      <c r="AJ194" s="123">
        <v>0</v>
      </c>
      <c r="AK194" s="123">
        <v>0</v>
      </c>
      <c r="AL194" s="123">
        <v>0</v>
      </c>
      <c r="AM194" s="123">
        <v>0</v>
      </c>
      <c r="AN194" s="123">
        <v>0</v>
      </c>
    </row>
    <row r="195" spans="16:40" ht="12.5" hidden="1" x14ac:dyDescent="0.25">
      <c r="P195" s="159"/>
      <c r="R195" s="159"/>
      <c r="X195" s="105">
        <v>0</v>
      </c>
      <c r="Y195" s="123">
        <v>0</v>
      </c>
      <c r="Z195" s="123">
        <v>0</v>
      </c>
      <c r="AA195" s="123">
        <v>0</v>
      </c>
      <c r="AB195" s="123">
        <v>0</v>
      </c>
      <c r="AC195" s="123">
        <v>0</v>
      </c>
      <c r="AD195" s="123">
        <v>0</v>
      </c>
      <c r="AE195" s="123">
        <v>0</v>
      </c>
      <c r="AF195" s="123">
        <v>0</v>
      </c>
      <c r="AG195" s="123">
        <v>0</v>
      </c>
      <c r="AH195" s="123">
        <v>0</v>
      </c>
      <c r="AI195" s="123">
        <v>0</v>
      </c>
      <c r="AJ195" s="123">
        <v>0</v>
      </c>
      <c r="AK195" s="123">
        <v>0</v>
      </c>
      <c r="AL195" s="123">
        <v>0</v>
      </c>
      <c r="AM195" s="123">
        <v>0</v>
      </c>
      <c r="AN195" s="123">
        <v>0</v>
      </c>
    </row>
    <row r="196" spans="16:40" ht="12.5" hidden="1" x14ac:dyDescent="0.25">
      <c r="P196" s="159"/>
      <c r="R196" s="159"/>
      <c r="X196" s="105">
        <v>0</v>
      </c>
      <c r="Y196" s="123">
        <v>0</v>
      </c>
      <c r="Z196" s="123">
        <v>0</v>
      </c>
      <c r="AA196" s="123">
        <v>0</v>
      </c>
      <c r="AB196" s="123">
        <v>0</v>
      </c>
      <c r="AC196" s="123">
        <v>0</v>
      </c>
      <c r="AD196" s="123">
        <v>0</v>
      </c>
      <c r="AE196" s="123">
        <v>0</v>
      </c>
      <c r="AF196" s="123">
        <v>0</v>
      </c>
      <c r="AG196" s="123">
        <v>0</v>
      </c>
      <c r="AH196" s="123">
        <v>0</v>
      </c>
      <c r="AI196" s="123">
        <v>0</v>
      </c>
      <c r="AJ196" s="123">
        <v>0</v>
      </c>
      <c r="AK196" s="123">
        <v>0</v>
      </c>
      <c r="AL196" s="123">
        <v>0</v>
      </c>
      <c r="AM196" s="123">
        <v>0</v>
      </c>
      <c r="AN196" s="123">
        <v>0</v>
      </c>
    </row>
    <row r="197" spans="16:40" ht="12.5" hidden="1" x14ac:dyDescent="0.25">
      <c r="P197" s="159"/>
      <c r="R197" s="159"/>
      <c r="X197" s="105">
        <v>0</v>
      </c>
      <c r="Y197" s="123">
        <v>0</v>
      </c>
      <c r="Z197" s="123">
        <v>0</v>
      </c>
      <c r="AA197" s="123">
        <v>0</v>
      </c>
      <c r="AB197" s="123">
        <v>0</v>
      </c>
      <c r="AC197" s="123">
        <v>0</v>
      </c>
      <c r="AD197" s="123">
        <v>0</v>
      </c>
      <c r="AE197" s="123">
        <v>0</v>
      </c>
      <c r="AF197" s="123">
        <v>0</v>
      </c>
      <c r="AG197" s="123">
        <v>0</v>
      </c>
      <c r="AH197" s="123">
        <v>0</v>
      </c>
      <c r="AI197" s="123">
        <v>0</v>
      </c>
      <c r="AJ197" s="123">
        <v>0</v>
      </c>
      <c r="AK197" s="123">
        <v>0</v>
      </c>
      <c r="AL197" s="123">
        <v>0</v>
      </c>
      <c r="AM197" s="123">
        <v>0</v>
      </c>
      <c r="AN197" s="123">
        <v>0</v>
      </c>
    </row>
    <row r="198" spans="16:40" ht="12.5" hidden="1" x14ac:dyDescent="0.25">
      <c r="P198" s="159"/>
      <c r="R198" s="159"/>
      <c r="X198" s="105">
        <v>0</v>
      </c>
      <c r="Y198" s="123">
        <v>0</v>
      </c>
      <c r="Z198" s="123">
        <v>0</v>
      </c>
      <c r="AA198" s="123">
        <v>0</v>
      </c>
      <c r="AB198" s="123">
        <v>0</v>
      </c>
      <c r="AC198" s="123">
        <v>0</v>
      </c>
      <c r="AD198" s="123">
        <v>0</v>
      </c>
      <c r="AE198" s="123">
        <v>0</v>
      </c>
      <c r="AF198" s="123">
        <v>0</v>
      </c>
      <c r="AG198" s="123">
        <v>0</v>
      </c>
      <c r="AH198" s="123">
        <v>0</v>
      </c>
      <c r="AI198" s="123">
        <v>0</v>
      </c>
      <c r="AJ198" s="123">
        <v>0</v>
      </c>
      <c r="AK198" s="123">
        <v>0</v>
      </c>
      <c r="AL198" s="123">
        <v>0</v>
      </c>
      <c r="AM198" s="123">
        <v>0</v>
      </c>
      <c r="AN198" s="123">
        <v>0</v>
      </c>
    </row>
    <row r="199" spans="16:40" ht="12.5" hidden="1" x14ac:dyDescent="0.25">
      <c r="P199" s="159"/>
      <c r="R199" s="159"/>
      <c r="X199" s="105">
        <v>0</v>
      </c>
      <c r="Y199" s="123">
        <v>0</v>
      </c>
      <c r="Z199" s="123">
        <v>0</v>
      </c>
      <c r="AA199" s="123">
        <v>0</v>
      </c>
      <c r="AB199" s="123">
        <v>0</v>
      </c>
      <c r="AC199" s="123">
        <v>0</v>
      </c>
      <c r="AD199" s="123">
        <v>0</v>
      </c>
      <c r="AE199" s="123">
        <v>0</v>
      </c>
      <c r="AF199" s="123">
        <v>0</v>
      </c>
      <c r="AG199" s="123">
        <v>0</v>
      </c>
      <c r="AH199" s="123">
        <v>0</v>
      </c>
      <c r="AI199" s="123">
        <v>0</v>
      </c>
      <c r="AJ199" s="123">
        <v>0</v>
      </c>
      <c r="AK199" s="123">
        <v>0</v>
      </c>
      <c r="AL199" s="123">
        <v>0</v>
      </c>
      <c r="AM199" s="123">
        <v>0</v>
      </c>
      <c r="AN199" s="123">
        <v>0</v>
      </c>
    </row>
    <row r="200" spans="16:40" ht="12.5" hidden="1" x14ac:dyDescent="0.25">
      <c r="P200" s="159"/>
      <c r="R200" s="159"/>
      <c r="X200" s="105">
        <v>0</v>
      </c>
      <c r="Y200" s="123">
        <v>0</v>
      </c>
      <c r="Z200" s="123">
        <v>0</v>
      </c>
      <c r="AA200" s="123">
        <v>0</v>
      </c>
      <c r="AB200" s="123">
        <v>0</v>
      </c>
      <c r="AC200" s="123">
        <v>0</v>
      </c>
      <c r="AD200" s="123">
        <v>0</v>
      </c>
      <c r="AE200" s="123">
        <v>0</v>
      </c>
      <c r="AF200" s="123">
        <v>0</v>
      </c>
      <c r="AG200" s="123">
        <v>0</v>
      </c>
      <c r="AH200" s="123">
        <v>0</v>
      </c>
      <c r="AI200" s="123">
        <v>0</v>
      </c>
      <c r="AJ200" s="123">
        <v>0</v>
      </c>
      <c r="AK200" s="123">
        <v>0</v>
      </c>
      <c r="AL200" s="123">
        <v>0</v>
      </c>
      <c r="AM200" s="123">
        <v>0</v>
      </c>
      <c r="AN200" s="123">
        <v>0</v>
      </c>
    </row>
    <row r="201" spans="16:40" ht="12.5" hidden="1" x14ac:dyDescent="0.25">
      <c r="P201" s="159"/>
      <c r="R201" s="159"/>
      <c r="X201" s="105">
        <v>0</v>
      </c>
      <c r="Y201" s="123">
        <v>0</v>
      </c>
      <c r="Z201" s="123">
        <v>0</v>
      </c>
      <c r="AA201" s="123">
        <v>0</v>
      </c>
      <c r="AB201" s="123">
        <v>0</v>
      </c>
      <c r="AC201" s="123">
        <v>0</v>
      </c>
      <c r="AD201" s="123">
        <v>0</v>
      </c>
      <c r="AE201" s="123">
        <v>0</v>
      </c>
      <c r="AF201" s="123">
        <v>0</v>
      </c>
      <c r="AG201" s="123">
        <v>0</v>
      </c>
      <c r="AH201" s="123">
        <v>0</v>
      </c>
      <c r="AI201" s="123">
        <v>0</v>
      </c>
      <c r="AJ201" s="123">
        <v>0</v>
      </c>
      <c r="AK201" s="123">
        <v>0</v>
      </c>
      <c r="AL201" s="123">
        <v>0</v>
      </c>
      <c r="AM201" s="123">
        <v>0</v>
      </c>
      <c r="AN201" s="123">
        <v>0</v>
      </c>
    </row>
    <row r="202" spans="16:40" ht="12.5" hidden="1" x14ac:dyDescent="0.25">
      <c r="P202" s="159"/>
      <c r="R202" s="159"/>
      <c r="X202" s="105">
        <v>0</v>
      </c>
      <c r="Y202" s="123">
        <v>0</v>
      </c>
      <c r="Z202" s="123">
        <v>0</v>
      </c>
      <c r="AA202" s="123">
        <v>0</v>
      </c>
      <c r="AB202" s="123">
        <v>0</v>
      </c>
      <c r="AC202" s="123">
        <v>0</v>
      </c>
      <c r="AD202" s="123">
        <v>0</v>
      </c>
      <c r="AE202" s="123">
        <v>0</v>
      </c>
      <c r="AF202" s="123">
        <v>0</v>
      </c>
      <c r="AG202" s="123">
        <v>0</v>
      </c>
      <c r="AH202" s="123">
        <v>0</v>
      </c>
      <c r="AI202" s="123">
        <v>0</v>
      </c>
      <c r="AJ202" s="123">
        <v>0</v>
      </c>
      <c r="AK202" s="123">
        <v>0</v>
      </c>
      <c r="AL202" s="123">
        <v>0</v>
      </c>
      <c r="AM202" s="123">
        <v>0</v>
      </c>
      <c r="AN202" s="123">
        <v>0</v>
      </c>
    </row>
    <row r="203" spans="16:40" ht="12.5" hidden="1" x14ac:dyDescent="0.25">
      <c r="P203" s="159"/>
      <c r="R203" s="159"/>
      <c r="X203" s="105">
        <v>0</v>
      </c>
      <c r="Y203" s="123">
        <v>0</v>
      </c>
      <c r="Z203" s="123">
        <v>0</v>
      </c>
      <c r="AA203" s="123">
        <v>0</v>
      </c>
      <c r="AB203" s="123">
        <v>0</v>
      </c>
      <c r="AC203" s="123">
        <v>0</v>
      </c>
      <c r="AD203" s="123">
        <v>0</v>
      </c>
      <c r="AE203" s="123">
        <v>0</v>
      </c>
      <c r="AF203" s="123">
        <v>0</v>
      </c>
      <c r="AG203" s="123">
        <v>0</v>
      </c>
      <c r="AH203" s="123">
        <v>0</v>
      </c>
      <c r="AI203" s="123">
        <v>0</v>
      </c>
      <c r="AJ203" s="123">
        <v>0</v>
      </c>
      <c r="AK203" s="123">
        <v>0</v>
      </c>
      <c r="AL203" s="123">
        <v>0</v>
      </c>
      <c r="AM203" s="123">
        <v>0</v>
      </c>
      <c r="AN203" s="123">
        <v>0</v>
      </c>
    </row>
    <row r="204" spans="16:40" ht="12.5" hidden="1" x14ac:dyDescent="0.25">
      <c r="P204" s="159"/>
      <c r="R204" s="159"/>
      <c r="X204" s="105">
        <v>0</v>
      </c>
      <c r="Y204" s="123">
        <v>0</v>
      </c>
      <c r="Z204" s="123">
        <v>0</v>
      </c>
      <c r="AA204" s="123">
        <v>0</v>
      </c>
      <c r="AB204" s="123">
        <v>0</v>
      </c>
      <c r="AC204" s="123">
        <v>0</v>
      </c>
      <c r="AD204" s="123">
        <v>0</v>
      </c>
      <c r="AE204" s="123">
        <v>0</v>
      </c>
      <c r="AF204" s="123">
        <v>0</v>
      </c>
      <c r="AG204" s="123">
        <v>0</v>
      </c>
      <c r="AH204" s="123">
        <v>0</v>
      </c>
      <c r="AI204" s="123">
        <v>0</v>
      </c>
      <c r="AJ204" s="123">
        <v>0</v>
      </c>
      <c r="AK204" s="123">
        <v>0</v>
      </c>
      <c r="AL204" s="123">
        <v>0</v>
      </c>
      <c r="AM204" s="123">
        <v>0</v>
      </c>
      <c r="AN204" s="123">
        <v>0</v>
      </c>
    </row>
    <row r="205" spans="16:40" ht="12.5" hidden="1" x14ac:dyDescent="0.25">
      <c r="P205" s="159"/>
      <c r="R205" s="159"/>
      <c r="X205" s="105">
        <v>0</v>
      </c>
      <c r="Y205" s="123">
        <v>0</v>
      </c>
      <c r="Z205" s="123">
        <v>0</v>
      </c>
      <c r="AA205" s="123">
        <v>0</v>
      </c>
      <c r="AB205" s="123">
        <v>0</v>
      </c>
      <c r="AC205" s="123">
        <v>0</v>
      </c>
      <c r="AD205" s="123">
        <v>0</v>
      </c>
      <c r="AE205" s="123">
        <v>0</v>
      </c>
      <c r="AF205" s="123">
        <v>0</v>
      </c>
      <c r="AG205" s="123">
        <v>0</v>
      </c>
      <c r="AH205" s="123">
        <v>0</v>
      </c>
      <c r="AI205" s="123">
        <v>0</v>
      </c>
      <c r="AJ205" s="123">
        <v>0</v>
      </c>
      <c r="AK205" s="123">
        <v>0</v>
      </c>
      <c r="AL205" s="123">
        <v>0</v>
      </c>
      <c r="AM205" s="123">
        <v>0</v>
      </c>
      <c r="AN205" s="123">
        <v>0</v>
      </c>
    </row>
    <row r="206" spans="16:40" ht="12.5" hidden="1" x14ac:dyDescent="0.25">
      <c r="P206" s="159"/>
      <c r="R206" s="159"/>
      <c r="X206" s="104">
        <v>0</v>
      </c>
      <c r="Y206" s="104">
        <v>0</v>
      </c>
      <c r="Z206" s="104">
        <v>0</v>
      </c>
      <c r="AA206" s="104">
        <v>0</v>
      </c>
      <c r="AB206" s="104">
        <v>0</v>
      </c>
      <c r="AC206" s="104">
        <v>0</v>
      </c>
      <c r="AD206" s="104">
        <v>0</v>
      </c>
      <c r="AE206" s="104">
        <v>0</v>
      </c>
      <c r="AF206" s="104">
        <v>0</v>
      </c>
      <c r="AG206" s="104">
        <v>0</v>
      </c>
      <c r="AH206" s="104">
        <v>0</v>
      </c>
      <c r="AI206" s="104">
        <v>0</v>
      </c>
      <c r="AJ206" s="104">
        <v>0</v>
      </c>
      <c r="AK206" s="104">
        <v>0</v>
      </c>
      <c r="AL206" s="104">
        <v>0</v>
      </c>
      <c r="AM206" s="104">
        <v>0</v>
      </c>
      <c r="AN206" s="104">
        <v>0</v>
      </c>
    </row>
    <row r="207" spans="16:40" ht="12.5" hidden="1" x14ac:dyDescent="0.25">
      <c r="X207" s="104">
        <v>0</v>
      </c>
      <c r="Y207" s="104">
        <v>0</v>
      </c>
      <c r="Z207" s="104">
        <v>0</v>
      </c>
      <c r="AA207" s="104">
        <v>0</v>
      </c>
      <c r="AB207" s="104">
        <v>0</v>
      </c>
      <c r="AC207" s="104">
        <v>0</v>
      </c>
      <c r="AD207" s="104">
        <v>0</v>
      </c>
      <c r="AE207" s="104">
        <v>0</v>
      </c>
      <c r="AF207" s="104">
        <v>0</v>
      </c>
      <c r="AG207" s="104">
        <v>0</v>
      </c>
      <c r="AH207" s="104">
        <v>0</v>
      </c>
      <c r="AI207" s="104">
        <v>0</v>
      </c>
      <c r="AJ207" s="104">
        <v>0</v>
      </c>
      <c r="AK207" s="104">
        <v>0</v>
      </c>
      <c r="AL207" s="104">
        <v>0</v>
      </c>
      <c r="AM207" s="104">
        <v>0</v>
      </c>
      <c r="AN207" s="104">
        <v>0</v>
      </c>
    </row>
    <row r="208" spans="16:40" ht="11.4" hidden="1" customHeight="1" x14ac:dyDescent="0.25">
      <c r="X208" s="104">
        <v>0</v>
      </c>
      <c r="Y208" s="104">
        <v>0</v>
      </c>
      <c r="Z208" s="104">
        <v>0</v>
      </c>
      <c r="AA208" s="104">
        <v>0</v>
      </c>
      <c r="AB208" s="104">
        <v>0</v>
      </c>
      <c r="AC208" s="104">
        <v>0</v>
      </c>
      <c r="AD208" s="104">
        <v>0</v>
      </c>
      <c r="AE208" s="104">
        <v>0</v>
      </c>
      <c r="AF208" s="104">
        <v>0</v>
      </c>
      <c r="AG208" s="104">
        <v>0</v>
      </c>
      <c r="AH208" s="104">
        <v>0</v>
      </c>
      <c r="AI208" s="104">
        <v>0</v>
      </c>
      <c r="AJ208" s="104">
        <v>0</v>
      </c>
      <c r="AK208" s="104">
        <v>0</v>
      </c>
      <c r="AL208" s="104">
        <v>0</v>
      </c>
      <c r="AM208" s="104">
        <v>0</v>
      </c>
      <c r="AN208" s="104">
        <v>0</v>
      </c>
    </row>
    <row r="209" spans="24:40" ht="11.4" hidden="1" customHeight="1" x14ac:dyDescent="0.25">
      <c r="X209" s="104">
        <v>0</v>
      </c>
      <c r="Y209" s="104">
        <v>0</v>
      </c>
      <c r="Z209" s="104">
        <v>0</v>
      </c>
      <c r="AA209" s="104">
        <v>0</v>
      </c>
      <c r="AB209" s="104">
        <v>0</v>
      </c>
      <c r="AC209" s="104">
        <v>0</v>
      </c>
      <c r="AD209" s="104">
        <v>0</v>
      </c>
      <c r="AE209" s="104">
        <v>0</v>
      </c>
      <c r="AF209" s="104">
        <v>0</v>
      </c>
      <c r="AG209" s="104">
        <v>0</v>
      </c>
      <c r="AH209" s="104">
        <v>0</v>
      </c>
      <c r="AI209" s="104">
        <v>0</v>
      </c>
      <c r="AJ209" s="104">
        <v>0</v>
      </c>
      <c r="AK209" s="104">
        <v>0</v>
      </c>
      <c r="AL209" s="104">
        <v>0</v>
      </c>
      <c r="AM209" s="104">
        <v>0</v>
      </c>
      <c r="AN209" s="104">
        <v>0</v>
      </c>
    </row>
    <row r="210" spans="24:40" ht="11.4" hidden="1" customHeight="1" x14ac:dyDescent="0.25">
      <c r="X210" s="104">
        <v>0</v>
      </c>
      <c r="Y210" s="104">
        <v>0</v>
      </c>
      <c r="Z210" s="104">
        <v>0</v>
      </c>
      <c r="AA210" s="104">
        <v>0</v>
      </c>
      <c r="AB210" s="104">
        <v>0</v>
      </c>
      <c r="AC210" s="104">
        <v>0</v>
      </c>
      <c r="AD210" s="104">
        <v>0</v>
      </c>
      <c r="AE210" s="104">
        <v>0</v>
      </c>
      <c r="AF210" s="104">
        <v>0</v>
      </c>
      <c r="AG210" s="104">
        <v>0</v>
      </c>
      <c r="AH210" s="104">
        <v>0</v>
      </c>
      <c r="AI210" s="104">
        <v>0</v>
      </c>
      <c r="AJ210" s="104">
        <v>0</v>
      </c>
      <c r="AK210" s="104">
        <v>0</v>
      </c>
      <c r="AL210" s="104">
        <v>0</v>
      </c>
      <c r="AM210" s="104">
        <v>0</v>
      </c>
      <c r="AN210" s="104">
        <v>0</v>
      </c>
    </row>
    <row r="211" spans="24:40" ht="11.4" hidden="1" customHeight="1" x14ac:dyDescent="0.25">
      <c r="X211" s="104">
        <v>0</v>
      </c>
      <c r="Y211" s="104">
        <v>0</v>
      </c>
      <c r="Z211" s="104">
        <v>0</v>
      </c>
      <c r="AA211" s="104">
        <v>0</v>
      </c>
      <c r="AB211" s="104">
        <v>0</v>
      </c>
      <c r="AC211" s="104">
        <v>0</v>
      </c>
      <c r="AD211" s="104">
        <v>0</v>
      </c>
      <c r="AE211" s="104">
        <v>0</v>
      </c>
      <c r="AF211" s="104">
        <v>0</v>
      </c>
      <c r="AG211" s="104">
        <v>0</v>
      </c>
      <c r="AH211" s="104">
        <v>0</v>
      </c>
      <c r="AI211" s="104">
        <v>0</v>
      </c>
      <c r="AJ211" s="104">
        <v>0</v>
      </c>
      <c r="AK211" s="104">
        <v>0</v>
      </c>
      <c r="AL211" s="104">
        <v>0</v>
      </c>
      <c r="AM211" s="104">
        <v>0</v>
      </c>
      <c r="AN211" s="104">
        <v>0</v>
      </c>
    </row>
    <row r="212" spans="24:40" ht="11.4" hidden="1" customHeight="1" x14ac:dyDescent="0.25">
      <c r="X212" s="104">
        <v>0</v>
      </c>
      <c r="Y212" s="104">
        <v>0</v>
      </c>
      <c r="Z212" s="104">
        <v>0</v>
      </c>
      <c r="AA212" s="104">
        <v>0</v>
      </c>
      <c r="AB212" s="104">
        <v>0</v>
      </c>
      <c r="AC212" s="104">
        <v>0</v>
      </c>
      <c r="AD212" s="104">
        <v>0</v>
      </c>
      <c r="AE212" s="104">
        <v>0</v>
      </c>
      <c r="AF212" s="104">
        <v>0</v>
      </c>
      <c r="AG212" s="104">
        <v>0</v>
      </c>
      <c r="AH212" s="104">
        <v>0</v>
      </c>
      <c r="AI212" s="104">
        <v>0</v>
      </c>
      <c r="AJ212" s="104">
        <v>0</v>
      </c>
      <c r="AK212" s="104">
        <v>0</v>
      </c>
      <c r="AL212" s="104">
        <v>0</v>
      </c>
      <c r="AM212" s="104">
        <v>0</v>
      </c>
      <c r="AN212" s="104">
        <v>0</v>
      </c>
    </row>
    <row r="213" spans="24:40" ht="11.4" hidden="1" customHeight="1" x14ac:dyDescent="0.25">
      <c r="X213" s="104">
        <v>0</v>
      </c>
      <c r="Y213" s="104">
        <v>0</v>
      </c>
      <c r="Z213" s="104">
        <v>0</v>
      </c>
      <c r="AA213" s="104">
        <v>0</v>
      </c>
      <c r="AB213" s="104">
        <v>0</v>
      </c>
      <c r="AC213" s="104">
        <v>0</v>
      </c>
      <c r="AD213" s="104">
        <v>0</v>
      </c>
      <c r="AE213" s="104">
        <v>0</v>
      </c>
      <c r="AF213" s="104">
        <v>0</v>
      </c>
      <c r="AG213" s="104">
        <v>0</v>
      </c>
      <c r="AH213" s="104">
        <v>0</v>
      </c>
      <c r="AI213" s="104">
        <v>0</v>
      </c>
      <c r="AJ213" s="104">
        <v>0</v>
      </c>
      <c r="AK213" s="104">
        <v>0</v>
      </c>
      <c r="AL213" s="104">
        <v>0</v>
      </c>
      <c r="AM213" s="104">
        <v>0</v>
      </c>
      <c r="AN213" s="104">
        <v>0</v>
      </c>
    </row>
    <row r="214" spans="24:40" ht="11.4" hidden="1" customHeight="1" x14ac:dyDescent="0.25">
      <c r="X214" s="104">
        <v>0</v>
      </c>
      <c r="Y214" s="104">
        <v>0</v>
      </c>
      <c r="Z214" s="104">
        <v>0</v>
      </c>
      <c r="AA214" s="104">
        <v>0</v>
      </c>
      <c r="AB214" s="104">
        <v>0</v>
      </c>
      <c r="AC214" s="104">
        <v>0</v>
      </c>
      <c r="AD214" s="104">
        <v>0</v>
      </c>
      <c r="AE214" s="104">
        <v>0</v>
      </c>
      <c r="AF214" s="104">
        <v>0</v>
      </c>
      <c r="AG214" s="104">
        <v>0</v>
      </c>
      <c r="AH214" s="104">
        <v>0</v>
      </c>
      <c r="AI214" s="104">
        <v>0</v>
      </c>
      <c r="AJ214" s="104">
        <v>0</v>
      </c>
      <c r="AK214" s="104">
        <v>0</v>
      </c>
      <c r="AL214" s="104">
        <v>0</v>
      </c>
      <c r="AM214" s="104">
        <v>0</v>
      </c>
      <c r="AN214" s="104">
        <v>0</v>
      </c>
    </row>
    <row r="215" spans="24:40" ht="11.4" hidden="1" customHeight="1" x14ac:dyDescent="0.25">
      <c r="X215" s="104">
        <v>0</v>
      </c>
      <c r="Y215" s="104">
        <v>0</v>
      </c>
      <c r="Z215" s="104">
        <v>0</v>
      </c>
      <c r="AA215" s="104">
        <v>0</v>
      </c>
      <c r="AB215" s="104">
        <v>0</v>
      </c>
      <c r="AC215" s="104">
        <v>0</v>
      </c>
      <c r="AD215" s="104">
        <v>0</v>
      </c>
      <c r="AE215" s="104">
        <v>0</v>
      </c>
      <c r="AF215" s="104">
        <v>0</v>
      </c>
      <c r="AG215" s="104">
        <v>0</v>
      </c>
      <c r="AH215" s="104">
        <v>0</v>
      </c>
      <c r="AI215" s="104">
        <v>0</v>
      </c>
      <c r="AJ215" s="104">
        <v>0</v>
      </c>
      <c r="AK215" s="104">
        <v>0</v>
      </c>
      <c r="AL215" s="104">
        <v>0</v>
      </c>
      <c r="AM215" s="104">
        <v>0</v>
      </c>
      <c r="AN215" s="104">
        <v>0</v>
      </c>
    </row>
    <row r="216" spans="24:40" ht="11.4" hidden="1" customHeight="1" x14ac:dyDescent="0.25">
      <c r="X216" s="104">
        <v>0</v>
      </c>
      <c r="Y216" s="104">
        <v>0</v>
      </c>
      <c r="Z216" s="104">
        <v>0</v>
      </c>
      <c r="AA216" s="104">
        <v>0</v>
      </c>
      <c r="AB216" s="104">
        <v>0</v>
      </c>
      <c r="AC216" s="104">
        <v>0</v>
      </c>
      <c r="AD216" s="104">
        <v>0</v>
      </c>
      <c r="AE216" s="104">
        <v>0</v>
      </c>
      <c r="AF216" s="104">
        <v>0</v>
      </c>
      <c r="AG216" s="104">
        <v>0</v>
      </c>
      <c r="AH216" s="104">
        <v>0</v>
      </c>
      <c r="AI216" s="104">
        <v>0</v>
      </c>
      <c r="AJ216" s="104">
        <v>0</v>
      </c>
      <c r="AK216" s="104">
        <v>0</v>
      </c>
      <c r="AL216" s="104">
        <v>0</v>
      </c>
      <c r="AM216" s="104">
        <v>0</v>
      </c>
      <c r="AN216" s="104">
        <v>0</v>
      </c>
    </row>
    <row r="217" spans="24:40" ht="11.4" hidden="1" customHeight="1" x14ac:dyDescent="0.25">
      <c r="X217" s="104">
        <v>0</v>
      </c>
      <c r="Y217" s="104">
        <v>0</v>
      </c>
      <c r="Z217" s="104">
        <v>0</v>
      </c>
      <c r="AA217" s="104">
        <v>0</v>
      </c>
      <c r="AB217" s="104">
        <v>0</v>
      </c>
      <c r="AC217" s="104">
        <v>0</v>
      </c>
      <c r="AD217" s="104">
        <v>0</v>
      </c>
      <c r="AE217" s="104">
        <v>0</v>
      </c>
      <c r="AF217" s="104">
        <v>0</v>
      </c>
      <c r="AG217" s="104">
        <v>0</v>
      </c>
      <c r="AH217" s="104">
        <v>0</v>
      </c>
      <c r="AI217" s="104">
        <v>0</v>
      </c>
      <c r="AJ217" s="104">
        <v>0</v>
      </c>
      <c r="AK217" s="104">
        <v>0</v>
      </c>
      <c r="AL217" s="104">
        <v>0</v>
      </c>
      <c r="AM217" s="104">
        <v>0</v>
      </c>
      <c r="AN217" s="104">
        <v>0</v>
      </c>
    </row>
    <row r="218" spans="24:40" ht="11.4" hidden="1" customHeight="1" x14ac:dyDescent="0.25">
      <c r="X218" s="104">
        <v>0</v>
      </c>
      <c r="Y218" s="104">
        <v>0</v>
      </c>
      <c r="Z218" s="104">
        <v>0</v>
      </c>
      <c r="AA218" s="104">
        <v>0</v>
      </c>
      <c r="AB218" s="104">
        <v>0</v>
      </c>
      <c r="AC218" s="104">
        <v>0</v>
      </c>
      <c r="AD218" s="104">
        <v>0</v>
      </c>
      <c r="AE218" s="104">
        <v>0</v>
      </c>
      <c r="AF218" s="104">
        <v>0</v>
      </c>
      <c r="AG218" s="104">
        <v>0</v>
      </c>
      <c r="AH218" s="104">
        <v>0</v>
      </c>
      <c r="AI218" s="104">
        <v>0</v>
      </c>
      <c r="AJ218" s="104">
        <v>0</v>
      </c>
      <c r="AK218" s="104">
        <v>0</v>
      </c>
      <c r="AL218" s="104">
        <v>0</v>
      </c>
      <c r="AM218" s="104">
        <v>0</v>
      </c>
      <c r="AN218" s="104">
        <v>0</v>
      </c>
    </row>
    <row r="219" spans="24:40" ht="11.4" hidden="1" customHeight="1" x14ac:dyDescent="0.25">
      <c r="X219" s="104">
        <v>0</v>
      </c>
      <c r="Y219" s="104">
        <v>0</v>
      </c>
      <c r="Z219" s="104">
        <v>0</v>
      </c>
      <c r="AA219" s="104">
        <v>0</v>
      </c>
      <c r="AB219" s="104">
        <v>0</v>
      </c>
      <c r="AC219" s="104">
        <v>0</v>
      </c>
      <c r="AD219" s="104">
        <v>0</v>
      </c>
      <c r="AE219" s="104">
        <v>0</v>
      </c>
      <c r="AF219" s="104">
        <v>0</v>
      </c>
      <c r="AG219" s="104">
        <v>0</v>
      </c>
      <c r="AH219" s="104">
        <v>0</v>
      </c>
      <c r="AI219" s="104">
        <v>0</v>
      </c>
      <c r="AJ219" s="104">
        <v>0</v>
      </c>
      <c r="AK219" s="104">
        <v>0</v>
      </c>
      <c r="AL219" s="104">
        <v>0</v>
      </c>
      <c r="AM219" s="104">
        <v>0</v>
      </c>
      <c r="AN219" s="104">
        <v>0</v>
      </c>
    </row>
    <row r="220" spans="24:40" ht="11.4" hidden="1" customHeight="1" x14ac:dyDescent="0.25">
      <c r="X220" s="104">
        <v>0</v>
      </c>
      <c r="Y220" s="104">
        <v>0</v>
      </c>
      <c r="Z220" s="104">
        <v>0</v>
      </c>
      <c r="AA220" s="104">
        <v>0</v>
      </c>
      <c r="AB220" s="104">
        <v>0</v>
      </c>
      <c r="AC220" s="104">
        <v>0</v>
      </c>
      <c r="AD220" s="104">
        <v>0</v>
      </c>
      <c r="AE220" s="104">
        <v>0</v>
      </c>
      <c r="AF220" s="104">
        <v>0</v>
      </c>
      <c r="AG220" s="104">
        <v>0</v>
      </c>
      <c r="AH220" s="104">
        <v>0</v>
      </c>
      <c r="AI220" s="104">
        <v>0</v>
      </c>
      <c r="AJ220" s="104">
        <v>0</v>
      </c>
      <c r="AK220" s="104">
        <v>0</v>
      </c>
      <c r="AL220" s="104">
        <v>0</v>
      </c>
      <c r="AM220" s="104">
        <v>0</v>
      </c>
      <c r="AN220" s="104">
        <v>0</v>
      </c>
    </row>
    <row r="221" spans="24:40" ht="11.4" hidden="1" customHeight="1" x14ac:dyDescent="0.25">
      <c r="X221" s="104">
        <v>0</v>
      </c>
      <c r="Y221" s="104">
        <v>0</v>
      </c>
      <c r="Z221" s="104">
        <v>0</v>
      </c>
      <c r="AA221" s="104">
        <v>0</v>
      </c>
      <c r="AB221" s="104">
        <v>0</v>
      </c>
      <c r="AC221" s="104">
        <v>0</v>
      </c>
      <c r="AD221" s="104">
        <v>0</v>
      </c>
      <c r="AE221" s="104">
        <v>0</v>
      </c>
      <c r="AF221" s="104">
        <v>0</v>
      </c>
      <c r="AG221" s="104">
        <v>0</v>
      </c>
      <c r="AH221" s="104">
        <v>0</v>
      </c>
      <c r="AI221" s="104">
        <v>0</v>
      </c>
      <c r="AJ221" s="104">
        <v>0</v>
      </c>
      <c r="AK221" s="104">
        <v>0</v>
      </c>
      <c r="AL221" s="104">
        <v>0</v>
      </c>
      <c r="AM221" s="104">
        <v>0</v>
      </c>
      <c r="AN221" s="104">
        <v>0</v>
      </c>
    </row>
    <row r="222" spans="24:40" ht="11.4" hidden="1" customHeight="1" x14ac:dyDescent="0.25">
      <c r="X222" s="104">
        <v>0</v>
      </c>
      <c r="Y222" s="104">
        <v>0</v>
      </c>
      <c r="Z222" s="104">
        <v>0</v>
      </c>
      <c r="AA222" s="104">
        <v>0</v>
      </c>
      <c r="AB222" s="104">
        <v>0</v>
      </c>
      <c r="AC222" s="104">
        <v>0</v>
      </c>
      <c r="AD222" s="104">
        <v>0</v>
      </c>
      <c r="AE222" s="104">
        <v>0</v>
      </c>
      <c r="AF222" s="104">
        <v>0</v>
      </c>
      <c r="AG222" s="104">
        <v>0</v>
      </c>
      <c r="AH222" s="104">
        <v>0</v>
      </c>
      <c r="AI222" s="104">
        <v>0</v>
      </c>
      <c r="AJ222" s="104">
        <v>0</v>
      </c>
      <c r="AK222" s="104">
        <v>0</v>
      </c>
      <c r="AL222" s="104">
        <v>0</v>
      </c>
      <c r="AM222" s="104">
        <v>0</v>
      </c>
      <c r="AN222" s="104">
        <v>0</v>
      </c>
    </row>
    <row r="223" spans="24:40" ht="11.4" hidden="1" customHeight="1" x14ac:dyDescent="0.25">
      <c r="X223" s="104">
        <v>0</v>
      </c>
      <c r="Y223" s="104">
        <v>0</v>
      </c>
      <c r="Z223" s="104">
        <v>0</v>
      </c>
      <c r="AA223" s="104">
        <v>0</v>
      </c>
      <c r="AB223" s="104">
        <v>0</v>
      </c>
      <c r="AC223" s="104">
        <v>0</v>
      </c>
      <c r="AD223" s="104">
        <v>0</v>
      </c>
      <c r="AE223" s="104">
        <v>0</v>
      </c>
      <c r="AF223" s="104">
        <v>0</v>
      </c>
      <c r="AG223" s="104">
        <v>0</v>
      </c>
      <c r="AH223" s="104">
        <v>0</v>
      </c>
      <c r="AI223" s="104">
        <v>0</v>
      </c>
      <c r="AJ223" s="104">
        <v>0</v>
      </c>
      <c r="AK223" s="104">
        <v>0</v>
      </c>
      <c r="AL223" s="104">
        <v>0</v>
      </c>
      <c r="AM223" s="104">
        <v>0</v>
      </c>
      <c r="AN223" s="104">
        <v>0</v>
      </c>
    </row>
    <row r="224" spans="24:40" ht="11.4" hidden="1" customHeight="1" x14ac:dyDescent="0.25">
      <c r="X224" s="104">
        <v>0</v>
      </c>
      <c r="Y224" s="104">
        <v>0</v>
      </c>
      <c r="Z224" s="104">
        <v>0</v>
      </c>
      <c r="AA224" s="104">
        <v>0</v>
      </c>
      <c r="AB224" s="104">
        <v>0</v>
      </c>
      <c r="AC224" s="104">
        <v>0</v>
      </c>
      <c r="AD224" s="104">
        <v>0</v>
      </c>
      <c r="AE224" s="104">
        <v>0</v>
      </c>
      <c r="AF224" s="104">
        <v>0</v>
      </c>
      <c r="AG224" s="104">
        <v>0</v>
      </c>
      <c r="AH224" s="104">
        <v>0</v>
      </c>
      <c r="AI224" s="104">
        <v>0</v>
      </c>
      <c r="AJ224" s="104">
        <v>0</v>
      </c>
      <c r="AK224" s="104">
        <v>0</v>
      </c>
      <c r="AL224" s="104">
        <v>0</v>
      </c>
      <c r="AM224" s="104">
        <v>0</v>
      </c>
      <c r="AN224" s="104">
        <v>0</v>
      </c>
    </row>
    <row r="225" spans="24:40" ht="11.4" hidden="1" customHeight="1" x14ac:dyDescent="0.25">
      <c r="X225" s="104">
        <v>0</v>
      </c>
      <c r="Y225" s="104">
        <v>0</v>
      </c>
      <c r="Z225" s="104">
        <v>0</v>
      </c>
      <c r="AA225" s="104">
        <v>0</v>
      </c>
      <c r="AB225" s="104">
        <v>0</v>
      </c>
      <c r="AC225" s="104">
        <v>0</v>
      </c>
      <c r="AD225" s="104">
        <v>0</v>
      </c>
      <c r="AE225" s="104">
        <v>0</v>
      </c>
      <c r="AF225" s="104">
        <v>0</v>
      </c>
      <c r="AG225" s="104">
        <v>0</v>
      </c>
      <c r="AH225" s="104">
        <v>0</v>
      </c>
      <c r="AI225" s="104">
        <v>0</v>
      </c>
      <c r="AJ225" s="104">
        <v>0</v>
      </c>
      <c r="AK225" s="104">
        <v>0</v>
      </c>
      <c r="AL225" s="104">
        <v>0</v>
      </c>
      <c r="AM225" s="104">
        <v>0</v>
      </c>
      <c r="AN225" s="104">
        <v>0</v>
      </c>
    </row>
    <row r="226" spans="24:40" ht="11.4" hidden="1" customHeight="1" x14ac:dyDescent="0.25">
      <c r="X226" s="104">
        <v>0</v>
      </c>
      <c r="Y226" s="104">
        <v>0</v>
      </c>
      <c r="Z226" s="104">
        <v>0</v>
      </c>
      <c r="AA226" s="104">
        <v>0</v>
      </c>
      <c r="AB226" s="104">
        <v>0</v>
      </c>
      <c r="AC226" s="104">
        <v>0</v>
      </c>
      <c r="AD226" s="104">
        <v>0</v>
      </c>
      <c r="AE226" s="104">
        <v>0</v>
      </c>
      <c r="AF226" s="104">
        <v>0</v>
      </c>
      <c r="AG226" s="104">
        <v>0</v>
      </c>
      <c r="AH226" s="104">
        <v>0</v>
      </c>
      <c r="AI226" s="104">
        <v>0</v>
      </c>
      <c r="AJ226" s="104">
        <v>0</v>
      </c>
      <c r="AK226" s="104">
        <v>0</v>
      </c>
      <c r="AL226" s="104">
        <v>0</v>
      </c>
      <c r="AM226" s="104">
        <v>0</v>
      </c>
      <c r="AN226" s="104">
        <v>0</v>
      </c>
    </row>
    <row r="227" spans="24:40" ht="11.4" hidden="1" customHeight="1" x14ac:dyDescent="0.25">
      <c r="X227" s="104">
        <v>0</v>
      </c>
      <c r="Y227" s="104">
        <v>0</v>
      </c>
      <c r="Z227" s="104">
        <v>0</v>
      </c>
      <c r="AA227" s="104">
        <v>0</v>
      </c>
      <c r="AB227" s="104">
        <v>0</v>
      </c>
      <c r="AC227" s="104">
        <v>0</v>
      </c>
      <c r="AD227" s="104">
        <v>0</v>
      </c>
      <c r="AE227" s="104">
        <v>0</v>
      </c>
      <c r="AF227" s="104">
        <v>0</v>
      </c>
      <c r="AG227" s="104">
        <v>0</v>
      </c>
      <c r="AH227" s="104">
        <v>0</v>
      </c>
      <c r="AI227" s="104">
        <v>0</v>
      </c>
      <c r="AJ227" s="104">
        <v>0</v>
      </c>
      <c r="AK227" s="104">
        <v>0</v>
      </c>
      <c r="AL227" s="104">
        <v>0</v>
      </c>
      <c r="AM227" s="104">
        <v>0</v>
      </c>
      <c r="AN227" s="104">
        <v>0</v>
      </c>
    </row>
    <row r="228" spans="24:40" ht="11.4" hidden="1" customHeight="1" x14ac:dyDescent="0.25">
      <c r="X228" s="104">
        <v>0</v>
      </c>
      <c r="Y228" s="104">
        <v>0</v>
      </c>
      <c r="Z228" s="104">
        <v>0</v>
      </c>
      <c r="AA228" s="104">
        <v>0</v>
      </c>
      <c r="AB228" s="104">
        <v>0</v>
      </c>
      <c r="AC228" s="104">
        <v>0</v>
      </c>
      <c r="AD228" s="104">
        <v>0</v>
      </c>
      <c r="AE228" s="104">
        <v>0</v>
      </c>
      <c r="AF228" s="104">
        <v>0</v>
      </c>
      <c r="AG228" s="104">
        <v>0</v>
      </c>
      <c r="AH228" s="104">
        <v>0</v>
      </c>
      <c r="AI228" s="104">
        <v>0</v>
      </c>
      <c r="AJ228" s="104">
        <v>0</v>
      </c>
      <c r="AK228" s="104">
        <v>0</v>
      </c>
      <c r="AL228" s="104">
        <v>0</v>
      </c>
      <c r="AM228" s="104">
        <v>0</v>
      </c>
      <c r="AN228" s="104">
        <v>0</v>
      </c>
    </row>
    <row r="229" spans="24:40" ht="11.4" hidden="1" customHeight="1" x14ac:dyDescent="0.25">
      <c r="X229" s="104">
        <v>0</v>
      </c>
      <c r="Y229" s="104">
        <v>0</v>
      </c>
      <c r="Z229" s="104">
        <v>0</v>
      </c>
      <c r="AA229" s="104">
        <v>0</v>
      </c>
      <c r="AB229" s="104">
        <v>0</v>
      </c>
      <c r="AC229" s="104">
        <v>0</v>
      </c>
      <c r="AD229" s="104">
        <v>0</v>
      </c>
      <c r="AE229" s="104">
        <v>0</v>
      </c>
      <c r="AF229" s="104">
        <v>0</v>
      </c>
      <c r="AG229" s="104">
        <v>0</v>
      </c>
      <c r="AH229" s="104">
        <v>0</v>
      </c>
      <c r="AI229" s="104">
        <v>0</v>
      </c>
      <c r="AJ229" s="104">
        <v>0</v>
      </c>
      <c r="AK229" s="104">
        <v>0</v>
      </c>
      <c r="AL229" s="104">
        <v>0</v>
      </c>
      <c r="AM229" s="104">
        <v>0</v>
      </c>
      <c r="AN229" s="104">
        <v>0</v>
      </c>
    </row>
    <row r="230" spans="24:40" ht="11.4" hidden="1" customHeight="1" x14ac:dyDescent="0.25">
      <c r="X230" s="104">
        <v>0</v>
      </c>
      <c r="Y230" s="104">
        <v>0</v>
      </c>
      <c r="Z230" s="104">
        <v>0</v>
      </c>
      <c r="AA230" s="104">
        <v>0</v>
      </c>
      <c r="AB230" s="104">
        <v>0</v>
      </c>
      <c r="AC230" s="104">
        <v>0</v>
      </c>
      <c r="AD230" s="104">
        <v>0</v>
      </c>
      <c r="AE230" s="104">
        <v>0</v>
      </c>
      <c r="AF230" s="104">
        <v>0</v>
      </c>
      <c r="AG230" s="104">
        <v>0</v>
      </c>
      <c r="AH230" s="104">
        <v>0</v>
      </c>
      <c r="AI230" s="104">
        <v>0</v>
      </c>
      <c r="AJ230" s="104">
        <v>0</v>
      </c>
      <c r="AK230" s="104">
        <v>0</v>
      </c>
      <c r="AL230" s="104">
        <v>0</v>
      </c>
      <c r="AM230" s="104">
        <v>0</v>
      </c>
      <c r="AN230" s="104">
        <v>0</v>
      </c>
    </row>
    <row r="231" spans="24:40" ht="11.4" hidden="1" customHeight="1" x14ac:dyDescent="0.25">
      <c r="X231" s="104">
        <v>0</v>
      </c>
      <c r="Y231" s="104">
        <v>0</v>
      </c>
      <c r="Z231" s="104">
        <v>0</v>
      </c>
      <c r="AA231" s="104">
        <v>0</v>
      </c>
      <c r="AB231" s="104">
        <v>0</v>
      </c>
      <c r="AC231" s="104">
        <v>0</v>
      </c>
      <c r="AD231" s="104">
        <v>0</v>
      </c>
      <c r="AE231" s="104">
        <v>0</v>
      </c>
      <c r="AF231" s="104">
        <v>0</v>
      </c>
      <c r="AG231" s="104">
        <v>0</v>
      </c>
      <c r="AH231" s="104">
        <v>0</v>
      </c>
      <c r="AI231" s="104">
        <v>0</v>
      </c>
      <c r="AJ231" s="104">
        <v>0</v>
      </c>
      <c r="AK231" s="104">
        <v>0</v>
      </c>
      <c r="AL231" s="104">
        <v>0</v>
      </c>
      <c r="AM231" s="104">
        <v>0</v>
      </c>
      <c r="AN231" s="104">
        <v>0</v>
      </c>
    </row>
    <row r="232" spans="24:40" ht="11.4" hidden="1" customHeight="1" x14ac:dyDescent="0.25">
      <c r="X232" s="104">
        <v>0</v>
      </c>
      <c r="Y232" s="104">
        <v>0</v>
      </c>
      <c r="Z232" s="104">
        <v>0</v>
      </c>
      <c r="AA232" s="104">
        <v>0</v>
      </c>
      <c r="AB232" s="104">
        <v>0</v>
      </c>
      <c r="AC232" s="104">
        <v>0</v>
      </c>
      <c r="AD232" s="104">
        <v>0</v>
      </c>
      <c r="AE232" s="104">
        <v>0</v>
      </c>
      <c r="AF232" s="104">
        <v>0</v>
      </c>
      <c r="AG232" s="104">
        <v>0</v>
      </c>
      <c r="AH232" s="104">
        <v>0</v>
      </c>
      <c r="AI232" s="104">
        <v>0</v>
      </c>
      <c r="AJ232" s="104">
        <v>0</v>
      </c>
      <c r="AK232" s="104">
        <v>0</v>
      </c>
      <c r="AL232" s="104">
        <v>0</v>
      </c>
      <c r="AM232" s="104">
        <v>0</v>
      </c>
      <c r="AN232" s="104">
        <v>0</v>
      </c>
    </row>
    <row r="233" spans="24:40" ht="11.4" hidden="1" customHeight="1" x14ac:dyDescent="0.25">
      <c r="X233" s="104">
        <v>0</v>
      </c>
      <c r="Y233" s="104">
        <v>0</v>
      </c>
      <c r="Z233" s="104">
        <v>0</v>
      </c>
      <c r="AA233" s="104">
        <v>0</v>
      </c>
      <c r="AB233" s="104">
        <v>0</v>
      </c>
      <c r="AC233" s="104">
        <v>0</v>
      </c>
      <c r="AD233" s="104">
        <v>0</v>
      </c>
      <c r="AE233" s="104">
        <v>0</v>
      </c>
      <c r="AF233" s="104">
        <v>0</v>
      </c>
      <c r="AG233" s="104">
        <v>0</v>
      </c>
      <c r="AH233" s="104">
        <v>0</v>
      </c>
      <c r="AI233" s="104">
        <v>0</v>
      </c>
      <c r="AJ233" s="104">
        <v>0</v>
      </c>
      <c r="AK233" s="104">
        <v>0</v>
      </c>
      <c r="AL233" s="104">
        <v>0</v>
      </c>
      <c r="AM233" s="104">
        <v>0</v>
      </c>
      <c r="AN233" s="104">
        <v>0</v>
      </c>
    </row>
    <row r="234" spans="24:40" ht="11.4" hidden="1" customHeight="1" x14ac:dyDescent="0.25">
      <c r="X234" s="104">
        <v>0</v>
      </c>
      <c r="Y234" s="104">
        <v>0</v>
      </c>
      <c r="Z234" s="104">
        <v>0</v>
      </c>
      <c r="AA234" s="104">
        <v>0</v>
      </c>
      <c r="AB234" s="104">
        <v>0</v>
      </c>
      <c r="AC234" s="104">
        <v>0</v>
      </c>
      <c r="AD234" s="104">
        <v>0</v>
      </c>
      <c r="AE234" s="104">
        <v>0</v>
      </c>
      <c r="AF234" s="104">
        <v>0</v>
      </c>
      <c r="AG234" s="104">
        <v>0</v>
      </c>
      <c r="AH234" s="104">
        <v>0</v>
      </c>
      <c r="AI234" s="104">
        <v>0</v>
      </c>
      <c r="AJ234" s="104">
        <v>0</v>
      </c>
      <c r="AK234" s="104">
        <v>0</v>
      </c>
      <c r="AL234" s="104">
        <v>0</v>
      </c>
      <c r="AM234" s="104">
        <v>0</v>
      </c>
      <c r="AN234" s="104">
        <v>0</v>
      </c>
    </row>
    <row r="235" spans="24:40" ht="11.4" hidden="1" customHeight="1" x14ac:dyDescent="0.25">
      <c r="X235" s="104">
        <v>0</v>
      </c>
      <c r="Y235" s="104">
        <v>0</v>
      </c>
      <c r="Z235" s="104">
        <v>0</v>
      </c>
      <c r="AA235" s="104">
        <v>0</v>
      </c>
      <c r="AB235" s="104">
        <v>0</v>
      </c>
      <c r="AC235" s="104">
        <v>0</v>
      </c>
      <c r="AD235" s="104">
        <v>0</v>
      </c>
      <c r="AE235" s="104">
        <v>0</v>
      </c>
      <c r="AF235" s="104">
        <v>0</v>
      </c>
      <c r="AG235" s="104">
        <v>0</v>
      </c>
      <c r="AH235" s="104">
        <v>0</v>
      </c>
      <c r="AI235" s="104">
        <v>0</v>
      </c>
      <c r="AJ235" s="104">
        <v>0</v>
      </c>
      <c r="AK235" s="104">
        <v>0</v>
      </c>
      <c r="AL235" s="104">
        <v>0</v>
      </c>
      <c r="AM235" s="104">
        <v>0</v>
      </c>
      <c r="AN235" s="104">
        <v>0</v>
      </c>
    </row>
    <row r="236" spans="24:40" ht="11.4" hidden="1" customHeight="1" x14ac:dyDescent="0.25">
      <c r="X236" s="104">
        <v>0</v>
      </c>
      <c r="Y236" s="104">
        <v>0</v>
      </c>
      <c r="Z236" s="104">
        <v>0</v>
      </c>
      <c r="AA236" s="104">
        <v>0</v>
      </c>
      <c r="AB236" s="104">
        <v>0</v>
      </c>
      <c r="AC236" s="104">
        <v>0</v>
      </c>
      <c r="AD236" s="104">
        <v>0</v>
      </c>
      <c r="AE236" s="104">
        <v>0</v>
      </c>
      <c r="AF236" s="104">
        <v>0</v>
      </c>
      <c r="AG236" s="104">
        <v>0</v>
      </c>
      <c r="AH236" s="104">
        <v>0</v>
      </c>
      <c r="AI236" s="104">
        <v>0</v>
      </c>
      <c r="AJ236" s="104">
        <v>0</v>
      </c>
      <c r="AK236" s="104">
        <v>0</v>
      </c>
      <c r="AL236" s="104">
        <v>0</v>
      </c>
      <c r="AM236" s="104">
        <v>0</v>
      </c>
      <c r="AN236" s="104">
        <v>0</v>
      </c>
    </row>
    <row r="237" spans="24:40" ht="11.4" hidden="1" customHeight="1" x14ac:dyDescent="0.25">
      <c r="X237" s="104">
        <v>0</v>
      </c>
      <c r="Y237" s="104">
        <v>0</v>
      </c>
      <c r="Z237" s="104">
        <v>0</v>
      </c>
      <c r="AA237" s="104">
        <v>0</v>
      </c>
      <c r="AB237" s="104">
        <v>0</v>
      </c>
      <c r="AC237" s="104">
        <v>0</v>
      </c>
      <c r="AD237" s="104">
        <v>0</v>
      </c>
      <c r="AE237" s="104">
        <v>0</v>
      </c>
      <c r="AF237" s="104">
        <v>0</v>
      </c>
      <c r="AG237" s="104">
        <v>0</v>
      </c>
      <c r="AH237" s="104">
        <v>0</v>
      </c>
      <c r="AI237" s="104">
        <v>0</v>
      </c>
      <c r="AJ237" s="104">
        <v>0</v>
      </c>
      <c r="AK237" s="104">
        <v>0</v>
      </c>
      <c r="AL237" s="104">
        <v>0</v>
      </c>
      <c r="AM237" s="104">
        <v>0</v>
      </c>
      <c r="AN237" s="104">
        <v>0</v>
      </c>
    </row>
    <row r="238" spans="24:40" ht="11.4" hidden="1" customHeight="1" x14ac:dyDescent="0.25">
      <c r="X238" s="104">
        <v>0</v>
      </c>
      <c r="Y238" s="104">
        <v>0</v>
      </c>
      <c r="Z238" s="104">
        <v>0</v>
      </c>
      <c r="AA238" s="104">
        <v>0</v>
      </c>
      <c r="AB238" s="104">
        <v>0</v>
      </c>
      <c r="AC238" s="104">
        <v>0</v>
      </c>
      <c r="AD238" s="104">
        <v>0</v>
      </c>
      <c r="AE238" s="104">
        <v>0</v>
      </c>
      <c r="AF238" s="104">
        <v>0</v>
      </c>
      <c r="AG238" s="104">
        <v>0</v>
      </c>
      <c r="AH238" s="104">
        <v>0</v>
      </c>
      <c r="AI238" s="104">
        <v>0</v>
      </c>
      <c r="AJ238" s="104">
        <v>0</v>
      </c>
      <c r="AK238" s="104">
        <v>0</v>
      </c>
      <c r="AL238" s="104">
        <v>0</v>
      </c>
      <c r="AM238" s="104">
        <v>0</v>
      </c>
      <c r="AN238" s="104">
        <v>0</v>
      </c>
    </row>
    <row r="239" spans="24:40" ht="11.4" hidden="1" customHeight="1" x14ac:dyDescent="0.25">
      <c r="X239" s="104">
        <v>0</v>
      </c>
      <c r="Y239" s="104">
        <v>0</v>
      </c>
      <c r="Z239" s="104">
        <v>0</v>
      </c>
      <c r="AA239" s="104">
        <v>0</v>
      </c>
      <c r="AB239" s="104">
        <v>0</v>
      </c>
      <c r="AC239" s="104">
        <v>0</v>
      </c>
      <c r="AD239" s="104">
        <v>0</v>
      </c>
      <c r="AE239" s="104">
        <v>0</v>
      </c>
      <c r="AF239" s="104">
        <v>0</v>
      </c>
      <c r="AG239" s="104">
        <v>0</v>
      </c>
      <c r="AH239" s="104">
        <v>0</v>
      </c>
      <c r="AI239" s="104">
        <v>0</v>
      </c>
      <c r="AJ239" s="104">
        <v>0</v>
      </c>
      <c r="AK239" s="104">
        <v>0</v>
      </c>
      <c r="AL239" s="104">
        <v>0</v>
      </c>
      <c r="AM239" s="104">
        <v>0</v>
      </c>
      <c r="AN239" s="104">
        <v>0</v>
      </c>
    </row>
    <row r="240" spans="24:40" ht="11.4" hidden="1" customHeight="1" x14ac:dyDescent="0.25">
      <c r="X240" s="104">
        <v>0</v>
      </c>
      <c r="Y240" s="104">
        <v>0</v>
      </c>
      <c r="Z240" s="104">
        <v>0</v>
      </c>
      <c r="AA240" s="104">
        <v>0</v>
      </c>
      <c r="AB240" s="104">
        <v>0</v>
      </c>
      <c r="AC240" s="104">
        <v>0</v>
      </c>
      <c r="AD240" s="104">
        <v>0</v>
      </c>
      <c r="AE240" s="104">
        <v>0</v>
      </c>
      <c r="AF240" s="104">
        <v>0</v>
      </c>
      <c r="AG240" s="104">
        <v>0</v>
      </c>
      <c r="AH240" s="104">
        <v>0</v>
      </c>
      <c r="AI240" s="104">
        <v>0</v>
      </c>
      <c r="AJ240" s="104">
        <v>0</v>
      </c>
      <c r="AK240" s="104">
        <v>0</v>
      </c>
      <c r="AL240" s="104">
        <v>0</v>
      </c>
      <c r="AM240" s="104">
        <v>0</v>
      </c>
      <c r="AN240" s="104">
        <v>0</v>
      </c>
    </row>
    <row r="241" spans="24:40" ht="11.4" hidden="1" customHeight="1" x14ac:dyDescent="0.25">
      <c r="X241" s="104">
        <v>0</v>
      </c>
      <c r="Y241" s="104">
        <v>0</v>
      </c>
      <c r="Z241" s="104">
        <v>0</v>
      </c>
      <c r="AA241" s="104">
        <v>0</v>
      </c>
      <c r="AB241" s="104">
        <v>0</v>
      </c>
      <c r="AC241" s="104">
        <v>0</v>
      </c>
      <c r="AD241" s="104">
        <v>0</v>
      </c>
      <c r="AE241" s="104">
        <v>0</v>
      </c>
      <c r="AF241" s="104">
        <v>0</v>
      </c>
      <c r="AG241" s="104">
        <v>0</v>
      </c>
      <c r="AH241" s="104">
        <v>0</v>
      </c>
      <c r="AI241" s="104">
        <v>0</v>
      </c>
      <c r="AJ241" s="104">
        <v>0</v>
      </c>
      <c r="AK241" s="104">
        <v>0</v>
      </c>
      <c r="AL241" s="104">
        <v>0</v>
      </c>
      <c r="AM241" s="104">
        <v>0</v>
      </c>
      <c r="AN241" s="104">
        <v>0</v>
      </c>
    </row>
    <row r="242" spans="24:40" ht="11.4" hidden="1" customHeight="1" x14ac:dyDescent="0.25">
      <c r="X242" s="104">
        <v>0</v>
      </c>
      <c r="Y242" s="104">
        <v>0</v>
      </c>
      <c r="Z242" s="104">
        <v>0</v>
      </c>
      <c r="AA242" s="104">
        <v>0</v>
      </c>
      <c r="AB242" s="104">
        <v>0</v>
      </c>
      <c r="AC242" s="104">
        <v>0</v>
      </c>
      <c r="AD242" s="104">
        <v>0</v>
      </c>
      <c r="AE242" s="104">
        <v>0</v>
      </c>
      <c r="AF242" s="104">
        <v>0</v>
      </c>
      <c r="AG242" s="104">
        <v>0</v>
      </c>
      <c r="AH242" s="104">
        <v>0</v>
      </c>
      <c r="AI242" s="104">
        <v>0</v>
      </c>
      <c r="AJ242" s="104">
        <v>0</v>
      </c>
      <c r="AK242" s="104">
        <v>0</v>
      </c>
      <c r="AL242" s="104">
        <v>0</v>
      </c>
      <c r="AM242" s="104">
        <v>0</v>
      </c>
      <c r="AN242" s="104">
        <v>0</v>
      </c>
    </row>
    <row r="243" spans="24:40" ht="11.4" hidden="1" customHeight="1" x14ac:dyDescent="0.25">
      <c r="X243" s="104">
        <v>0</v>
      </c>
      <c r="Y243" s="104">
        <v>0</v>
      </c>
      <c r="Z243" s="104">
        <v>0</v>
      </c>
      <c r="AA243" s="104">
        <v>0</v>
      </c>
      <c r="AB243" s="104">
        <v>0</v>
      </c>
      <c r="AC243" s="104">
        <v>0</v>
      </c>
      <c r="AD243" s="104">
        <v>0</v>
      </c>
      <c r="AE243" s="104">
        <v>0</v>
      </c>
      <c r="AF243" s="104">
        <v>0</v>
      </c>
      <c r="AG243" s="104">
        <v>0</v>
      </c>
      <c r="AH243" s="104">
        <v>0</v>
      </c>
      <c r="AI243" s="104">
        <v>0</v>
      </c>
      <c r="AJ243" s="104">
        <v>0</v>
      </c>
      <c r="AK243" s="104">
        <v>0</v>
      </c>
      <c r="AL243" s="104">
        <v>0</v>
      </c>
      <c r="AM243" s="104">
        <v>0</v>
      </c>
      <c r="AN243" s="104">
        <v>0</v>
      </c>
    </row>
    <row r="244" spans="24:40" ht="11.4" hidden="1" customHeight="1" x14ac:dyDescent="0.25">
      <c r="X244" s="104">
        <v>0</v>
      </c>
      <c r="Y244" s="104">
        <v>0</v>
      </c>
      <c r="Z244" s="104">
        <v>0</v>
      </c>
      <c r="AA244" s="104">
        <v>0</v>
      </c>
      <c r="AB244" s="104">
        <v>0</v>
      </c>
      <c r="AC244" s="104">
        <v>0</v>
      </c>
      <c r="AD244" s="104">
        <v>0</v>
      </c>
      <c r="AE244" s="104">
        <v>0</v>
      </c>
      <c r="AF244" s="104">
        <v>0</v>
      </c>
      <c r="AG244" s="104">
        <v>0</v>
      </c>
      <c r="AH244" s="104">
        <v>0</v>
      </c>
      <c r="AI244" s="104">
        <v>0</v>
      </c>
      <c r="AJ244" s="104">
        <v>0</v>
      </c>
      <c r="AK244" s="104">
        <v>0</v>
      </c>
      <c r="AL244" s="104">
        <v>0</v>
      </c>
      <c r="AM244" s="104">
        <v>0</v>
      </c>
      <c r="AN244" s="104">
        <v>0</v>
      </c>
    </row>
    <row r="245" spans="24:40" ht="11.4" hidden="1" customHeight="1" x14ac:dyDescent="0.25">
      <c r="X245" s="104">
        <v>0</v>
      </c>
      <c r="Y245" s="104">
        <v>0</v>
      </c>
      <c r="Z245" s="104">
        <v>0</v>
      </c>
      <c r="AA245" s="104">
        <v>0</v>
      </c>
      <c r="AB245" s="104">
        <v>0</v>
      </c>
      <c r="AC245" s="104">
        <v>0</v>
      </c>
      <c r="AD245" s="104">
        <v>0</v>
      </c>
      <c r="AE245" s="104">
        <v>0</v>
      </c>
      <c r="AF245" s="104">
        <v>0</v>
      </c>
      <c r="AG245" s="104">
        <v>0</v>
      </c>
      <c r="AH245" s="104">
        <v>0</v>
      </c>
      <c r="AI245" s="104">
        <v>0</v>
      </c>
      <c r="AJ245" s="104">
        <v>0</v>
      </c>
      <c r="AK245" s="104">
        <v>0</v>
      </c>
      <c r="AL245" s="104">
        <v>0</v>
      </c>
      <c r="AM245" s="104">
        <v>0</v>
      </c>
      <c r="AN245" s="104">
        <v>0</v>
      </c>
    </row>
    <row r="246" spans="24:40" ht="11.4" hidden="1" customHeight="1" x14ac:dyDescent="0.25">
      <c r="X246" s="274" t="s">
        <v>210</v>
      </c>
      <c r="Y246" s="274"/>
      <c r="Z246" s="274"/>
      <c r="AA246" s="274"/>
      <c r="AB246" s="274"/>
      <c r="AC246" s="274"/>
      <c r="AD246" s="274"/>
      <c r="AE246" s="274"/>
      <c r="AF246" s="274"/>
      <c r="AG246" s="274"/>
      <c r="AH246" s="274"/>
      <c r="AI246" s="274"/>
      <c r="AJ246" s="274"/>
      <c r="AK246" s="274"/>
      <c r="AL246" s="274"/>
      <c r="AM246" s="274"/>
      <c r="AN246" s="274"/>
    </row>
    <row r="247" spans="24:40" ht="11.4" hidden="1" customHeight="1" x14ac:dyDescent="0.25">
      <c r="X247" s="199">
        <f t="array" ref="X247:X326">_xlfn.IFNA(VLOOKUP(D$85:D$164,DPW!$B$2:$L$5000,9,FALSE),0)</f>
        <v>0</v>
      </c>
      <c r="Y247" s="199">
        <f t="array" ref="Y247:Y326">_xlfn.IFNA(VLOOKUP(E$85:E$164,DPW!$B$2:$L$5000,9,FALSE),0)</f>
        <v>0</v>
      </c>
      <c r="Z247" s="199">
        <f t="array" ref="Z247:Z326">_xlfn.IFNA(VLOOKUP(F$85:F$164,DPW!$B$2:$L$5000,9,FALSE),0)</f>
        <v>0</v>
      </c>
      <c r="AA247" s="199">
        <f t="array" ref="AA247:AA326">_xlfn.IFNA(VLOOKUP(G$85:G$164,DPW!$B$2:$L$5000,9,FALSE),0)</f>
        <v>0</v>
      </c>
      <c r="AB247" s="199">
        <f t="array" ref="AB247:AB326">_xlfn.IFNA(VLOOKUP(H$85:H$164,DPW!$B$2:$L$5000,9,FALSE),0)</f>
        <v>0</v>
      </c>
      <c r="AC247" s="199">
        <f t="array" ref="AC247:AC326">_xlfn.IFNA(VLOOKUP(I$85:I$164,DPW!$B$2:$L$5000,9,FALSE),0)</f>
        <v>0</v>
      </c>
      <c r="AD247" s="199">
        <f t="array" ref="AD247:AD326">_xlfn.IFNA(VLOOKUP(J$85:J$164,DPW!$B$2:$L$5000,9,FALSE),0)</f>
        <v>0</v>
      </c>
      <c r="AE247" s="199">
        <f t="array" ref="AE247:AE326">_xlfn.IFNA(VLOOKUP(K$85:K$164,DPW!$B$2:$L$5000,9,FALSE),0)</f>
        <v>0</v>
      </c>
      <c r="AF247" s="199">
        <f t="array" ref="AF247:AF326">_xlfn.IFNA(VLOOKUP(L$85:L$164,DPW!$B$2:$L$5000,9,FALSE),0)</f>
        <v>0</v>
      </c>
      <c r="AG247" s="199">
        <f t="array" ref="AG247:AG326">_xlfn.IFNA(VLOOKUP(M$85:M$164,DPW!$B$2:$L$5000,9,FALSE),0)</f>
        <v>0</v>
      </c>
      <c r="AH247" s="199">
        <f t="array" ref="AH247:AH326">_xlfn.IFNA(VLOOKUP(N$85:N$164,DPW!$B$2:$L$5000,9,FALSE),0)</f>
        <v>0</v>
      </c>
      <c r="AI247" s="199">
        <f t="array" ref="AI247:AI326">(_xlfn.IFNA(VLOOKUP(O$85:O$164,DPW!$B$2:$L$5000,9,FALSE),0))+(_xlfn.IFNA(VLOOKUP(P$85:P$164,DPW!$B$2:$L$5000,9,FALSE),0))</f>
        <v>0</v>
      </c>
      <c r="AJ247" s="199">
        <f t="array" ref="AJ247:AJ326">(_xlfn.IFNA(VLOOKUP(Q$85:Q$164,DPW!$B$2:$L$5000,9,FALSE),0))+(_xlfn.IFNA(VLOOKUP(R$85:R$164,DPW!$B$2:$L$5000,9,FALSE),0))</f>
        <v>0</v>
      </c>
      <c r="AK247" s="199">
        <f t="array" ref="AK247:AK326">_xlfn.IFNA(VLOOKUP(S$85:S$164,DPW!$B$2:$L$5000,9,FALSE),0)</f>
        <v>0</v>
      </c>
      <c r="AL247" s="199">
        <f t="array" ref="AL247:AL326">_xlfn.IFNA(VLOOKUP(T$85:T$164,DPW!$B$2:$L$5000,9,FALSE),0)</f>
        <v>0</v>
      </c>
      <c r="AM247" s="199">
        <f t="array" ref="AM247:AM326">_xlfn.IFNA(VLOOKUP(U$85:U$164,DPW!$B$2:$L$5000,9,FALSE),0)</f>
        <v>0</v>
      </c>
      <c r="AN247" s="199">
        <f t="array" ref="AN247:AN326">_xlfn.IFNA(VLOOKUP(V$85:V$164,DPW!$B$2:$L$5000,9,FALSE),0)</f>
        <v>0</v>
      </c>
    </row>
    <row r="248" spans="24:40" ht="11.4" hidden="1" customHeight="1" x14ac:dyDescent="0.25">
      <c r="X248" s="199">
        <v>0</v>
      </c>
      <c r="Y248" s="199">
        <v>0</v>
      </c>
      <c r="Z248" s="199">
        <v>0</v>
      </c>
      <c r="AA248" s="199">
        <v>0</v>
      </c>
      <c r="AB248" s="199">
        <v>0</v>
      </c>
      <c r="AC248" s="199">
        <v>0</v>
      </c>
      <c r="AD248" s="199">
        <v>0</v>
      </c>
      <c r="AE248" s="199">
        <v>0</v>
      </c>
      <c r="AF248" s="199">
        <v>0</v>
      </c>
      <c r="AG248" s="199">
        <v>0</v>
      </c>
      <c r="AH248" s="199">
        <v>0</v>
      </c>
      <c r="AI248" s="199">
        <v>0</v>
      </c>
      <c r="AJ248" s="199">
        <v>0</v>
      </c>
      <c r="AK248" s="199">
        <v>0</v>
      </c>
      <c r="AL248" s="199">
        <v>0</v>
      </c>
      <c r="AM248" s="199">
        <v>0</v>
      </c>
      <c r="AN248" s="199">
        <v>0</v>
      </c>
    </row>
    <row r="249" spans="24:40" ht="11.4" hidden="1" customHeight="1" x14ac:dyDescent="0.25">
      <c r="X249" s="199">
        <v>0</v>
      </c>
      <c r="Y249" s="199">
        <v>0</v>
      </c>
      <c r="Z249" s="199">
        <v>0</v>
      </c>
      <c r="AA249" s="199">
        <v>0</v>
      </c>
      <c r="AB249" s="199">
        <v>0</v>
      </c>
      <c r="AC249" s="199">
        <v>0</v>
      </c>
      <c r="AD249" s="199">
        <v>0</v>
      </c>
      <c r="AE249" s="199">
        <v>0</v>
      </c>
      <c r="AF249" s="199">
        <v>0</v>
      </c>
      <c r="AG249" s="199">
        <v>0</v>
      </c>
      <c r="AH249" s="199">
        <v>0</v>
      </c>
      <c r="AI249" s="199">
        <v>0</v>
      </c>
      <c r="AJ249" s="199">
        <v>0</v>
      </c>
      <c r="AK249" s="199">
        <v>0</v>
      </c>
      <c r="AL249" s="199">
        <v>0</v>
      </c>
      <c r="AM249" s="199">
        <v>0</v>
      </c>
      <c r="AN249" s="199">
        <v>0</v>
      </c>
    </row>
    <row r="250" spans="24:40" ht="11.4" hidden="1" customHeight="1" x14ac:dyDescent="0.25">
      <c r="X250" s="199">
        <v>0</v>
      </c>
      <c r="Y250" s="199">
        <v>0</v>
      </c>
      <c r="Z250" s="199">
        <v>0</v>
      </c>
      <c r="AA250" s="199">
        <v>0</v>
      </c>
      <c r="AB250" s="199">
        <v>0</v>
      </c>
      <c r="AC250" s="199">
        <v>0</v>
      </c>
      <c r="AD250" s="199">
        <v>0</v>
      </c>
      <c r="AE250" s="199">
        <v>0</v>
      </c>
      <c r="AF250" s="199">
        <v>0</v>
      </c>
      <c r="AG250" s="199">
        <v>0</v>
      </c>
      <c r="AH250" s="199">
        <v>0</v>
      </c>
      <c r="AI250" s="199">
        <v>0</v>
      </c>
      <c r="AJ250" s="199">
        <v>0</v>
      </c>
      <c r="AK250" s="199">
        <v>0</v>
      </c>
      <c r="AL250" s="199">
        <v>0</v>
      </c>
      <c r="AM250" s="199">
        <v>0</v>
      </c>
      <c r="AN250" s="199">
        <v>0</v>
      </c>
    </row>
    <row r="251" spans="24:40" ht="11.4" hidden="1" customHeight="1" x14ac:dyDescent="0.25">
      <c r="X251" s="199">
        <v>0</v>
      </c>
      <c r="Y251" s="199">
        <v>0</v>
      </c>
      <c r="Z251" s="199">
        <v>0</v>
      </c>
      <c r="AA251" s="199">
        <v>0</v>
      </c>
      <c r="AB251" s="199">
        <v>0</v>
      </c>
      <c r="AC251" s="199">
        <v>0</v>
      </c>
      <c r="AD251" s="199">
        <v>0</v>
      </c>
      <c r="AE251" s="199">
        <v>0</v>
      </c>
      <c r="AF251" s="199">
        <v>0</v>
      </c>
      <c r="AG251" s="199">
        <v>0</v>
      </c>
      <c r="AH251" s="199">
        <v>0</v>
      </c>
      <c r="AI251" s="199">
        <v>0</v>
      </c>
      <c r="AJ251" s="199">
        <v>0</v>
      </c>
      <c r="AK251" s="199">
        <v>0</v>
      </c>
      <c r="AL251" s="199">
        <v>0</v>
      </c>
      <c r="AM251" s="199">
        <v>0</v>
      </c>
      <c r="AN251" s="199">
        <v>0</v>
      </c>
    </row>
    <row r="252" spans="24:40" ht="11.4" hidden="1" customHeight="1" x14ac:dyDescent="0.25">
      <c r="X252" s="199">
        <v>0</v>
      </c>
      <c r="Y252" s="199">
        <v>0</v>
      </c>
      <c r="Z252" s="199">
        <v>0</v>
      </c>
      <c r="AA252" s="199">
        <v>0</v>
      </c>
      <c r="AB252" s="199">
        <v>0</v>
      </c>
      <c r="AC252" s="199">
        <v>0</v>
      </c>
      <c r="AD252" s="199">
        <v>0</v>
      </c>
      <c r="AE252" s="199">
        <v>0</v>
      </c>
      <c r="AF252" s="199">
        <v>0</v>
      </c>
      <c r="AG252" s="199">
        <v>0</v>
      </c>
      <c r="AH252" s="199">
        <v>0</v>
      </c>
      <c r="AI252" s="199">
        <v>0</v>
      </c>
      <c r="AJ252" s="199">
        <v>0</v>
      </c>
      <c r="AK252" s="199">
        <v>0</v>
      </c>
      <c r="AL252" s="199">
        <v>0</v>
      </c>
      <c r="AM252" s="199">
        <v>0</v>
      </c>
      <c r="AN252" s="199">
        <v>0</v>
      </c>
    </row>
    <row r="253" spans="24:40" ht="11.4" hidden="1" customHeight="1" x14ac:dyDescent="0.25">
      <c r="X253" s="199">
        <v>0</v>
      </c>
      <c r="Y253" s="199">
        <v>0</v>
      </c>
      <c r="Z253" s="199">
        <v>0</v>
      </c>
      <c r="AA253" s="199">
        <v>0</v>
      </c>
      <c r="AB253" s="199">
        <v>0</v>
      </c>
      <c r="AC253" s="199">
        <v>0</v>
      </c>
      <c r="AD253" s="199">
        <v>0</v>
      </c>
      <c r="AE253" s="199">
        <v>0</v>
      </c>
      <c r="AF253" s="199">
        <v>0</v>
      </c>
      <c r="AG253" s="199">
        <v>0</v>
      </c>
      <c r="AH253" s="199">
        <v>0</v>
      </c>
      <c r="AI253" s="199">
        <v>0</v>
      </c>
      <c r="AJ253" s="199">
        <v>0</v>
      </c>
      <c r="AK253" s="199">
        <v>0</v>
      </c>
      <c r="AL253" s="199">
        <v>0</v>
      </c>
      <c r="AM253" s="199">
        <v>0</v>
      </c>
      <c r="AN253" s="199">
        <v>0</v>
      </c>
    </row>
    <row r="254" spans="24:40" ht="11.4" hidden="1" customHeight="1" x14ac:dyDescent="0.25">
      <c r="X254" s="199">
        <v>0</v>
      </c>
      <c r="Y254" s="199">
        <v>0</v>
      </c>
      <c r="Z254" s="199">
        <v>0</v>
      </c>
      <c r="AA254" s="199">
        <v>0</v>
      </c>
      <c r="AB254" s="199">
        <v>0</v>
      </c>
      <c r="AC254" s="199">
        <v>0</v>
      </c>
      <c r="AD254" s="199">
        <v>0</v>
      </c>
      <c r="AE254" s="199">
        <v>0</v>
      </c>
      <c r="AF254" s="199">
        <v>0</v>
      </c>
      <c r="AG254" s="199">
        <v>0</v>
      </c>
      <c r="AH254" s="199">
        <v>0</v>
      </c>
      <c r="AI254" s="199">
        <v>0</v>
      </c>
      <c r="AJ254" s="199">
        <v>0</v>
      </c>
      <c r="AK254" s="199">
        <v>0</v>
      </c>
      <c r="AL254" s="199">
        <v>0</v>
      </c>
      <c r="AM254" s="199">
        <v>0</v>
      </c>
      <c r="AN254" s="199">
        <v>0</v>
      </c>
    </row>
    <row r="255" spans="24:40" ht="11.4" hidden="1" customHeight="1" x14ac:dyDescent="0.25">
      <c r="X255" s="199">
        <v>0</v>
      </c>
      <c r="Y255" s="199">
        <v>0</v>
      </c>
      <c r="Z255" s="199">
        <v>0</v>
      </c>
      <c r="AA255" s="199">
        <v>0</v>
      </c>
      <c r="AB255" s="199">
        <v>0</v>
      </c>
      <c r="AC255" s="199">
        <v>0</v>
      </c>
      <c r="AD255" s="199">
        <v>0</v>
      </c>
      <c r="AE255" s="199">
        <v>0</v>
      </c>
      <c r="AF255" s="199">
        <v>0</v>
      </c>
      <c r="AG255" s="199">
        <v>0</v>
      </c>
      <c r="AH255" s="199">
        <v>0</v>
      </c>
      <c r="AI255" s="199">
        <v>0</v>
      </c>
      <c r="AJ255" s="199">
        <v>0</v>
      </c>
      <c r="AK255" s="199">
        <v>0</v>
      </c>
      <c r="AL255" s="199">
        <v>0</v>
      </c>
      <c r="AM255" s="199">
        <v>0</v>
      </c>
      <c r="AN255" s="199">
        <v>0</v>
      </c>
    </row>
    <row r="256" spans="24:40" ht="11.4" hidden="1" customHeight="1" x14ac:dyDescent="0.25">
      <c r="X256" s="199">
        <v>0</v>
      </c>
      <c r="Y256" s="199">
        <v>0</v>
      </c>
      <c r="Z256" s="199">
        <v>0</v>
      </c>
      <c r="AA256" s="199">
        <v>0</v>
      </c>
      <c r="AB256" s="199">
        <v>0</v>
      </c>
      <c r="AC256" s="199">
        <v>0</v>
      </c>
      <c r="AD256" s="199">
        <v>0</v>
      </c>
      <c r="AE256" s="199">
        <v>0</v>
      </c>
      <c r="AF256" s="199">
        <v>0</v>
      </c>
      <c r="AG256" s="199">
        <v>0</v>
      </c>
      <c r="AH256" s="199">
        <v>0</v>
      </c>
      <c r="AI256" s="199">
        <v>0</v>
      </c>
      <c r="AJ256" s="199">
        <v>0</v>
      </c>
      <c r="AK256" s="199">
        <v>0</v>
      </c>
      <c r="AL256" s="199">
        <v>0</v>
      </c>
      <c r="AM256" s="199">
        <v>0</v>
      </c>
      <c r="AN256" s="199">
        <v>0</v>
      </c>
    </row>
    <row r="257" spans="24:40" ht="11.4" hidden="1" customHeight="1" x14ac:dyDescent="0.25">
      <c r="X257" s="199">
        <v>0</v>
      </c>
      <c r="Y257" s="199">
        <v>0</v>
      </c>
      <c r="Z257" s="199">
        <v>0</v>
      </c>
      <c r="AA257" s="199">
        <v>0</v>
      </c>
      <c r="AB257" s="199">
        <v>0</v>
      </c>
      <c r="AC257" s="199">
        <v>0</v>
      </c>
      <c r="AD257" s="199">
        <v>0</v>
      </c>
      <c r="AE257" s="199">
        <v>0</v>
      </c>
      <c r="AF257" s="199">
        <v>0</v>
      </c>
      <c r="AG257" s="199">
        <v>0</v>
      </c>
      <c r="AH257" s="199">
        <v>0</v>
      </c>
      <c r="AI257" s="199">
        <v>0</v>
      </c>
      <c r="AJ257" s="199">
        <v>0</v>
      </c>
      <c r="AK257" s="199">
        <v>0</v>
      </c>
      <c r="AL257" s="199">
        <v>0</v>
      </c>
      <c r="AM257" s="199">
        <v>0</v>
      </c>
      <c r="AN257" s="199">
        <v>0</v>
      </c>
    </row>
    <row r="258" spans="24:40" ht="11.4" hidden="1" customHeight="1" x14ac:dyDescent="0.25">
      <c r="X258" s="199">
        <v>0</v>
      </c>
      <c r="Y258" s="199">
        <v>0</v>
      </c>
      <c r="Z258" s="199">
        <v>0</v>
      </c>
      <c r="AA258" s="199">
        <v>0</v>
      </c>
      <c r="AB258" s="199">
        <v>0</v>
      </c>
      <c r="AC258" s="199">
        <v>0</v>
      </c>
      <c r="AD258" s="199">
        <v>0</v>
      </c>
      <c r="AE258" s="199">
        <v>0</v>
      </c>
      <c r="AF258" s="199">
        <v>0</v>
      </c>
      <c r="AG258" s="199">
        <v>0</v>
      </c>
      <c r="AH258" s="199">
        <v>0</v>
      </c>
      <c r="AI258" s="199">
        <v>0</v>
      </c>
      <c r="AJ258" s="199">
        <v>0</v>
      </c>
      <c r="AK258" s="199">
        <v>0</v>
      </c>
      <c r="AL258" s="199">
        <v>0</v>
      </c>
      <c r="AM258" s="199">
        <v>0</v>
      </c>
      <c r="AN258" s="199">
        <v>0</v>
      </c>
    </row>
    <row r="259" spans="24:40" ht="11.4" hidden="1" customHeight="1" x14ac:dyDescent="0.25">
      <c r="X259" s="199">
        <v>0</v>
      </c>
      <c r="Y259" s="199">
        <v>0</v>
      </c>
      <c r="Z259" s="199">
        <v>0</v>
      </c>
      <c r="AA259" s="199">
        <v>0</v>
      </c>
      <c r="AB259" s="199">
        <v>0</v>
      </c>
      <c r="AC259" s="199">
        <v>0</v>
      </c>
      <c r="AD259" s="199">
        <v>0</v>
      </c>
      <c r="AE259" s="199">
        <v>0</v>
      </c>
      <c r="AF259" s="199">
        <v>0</v>
      </c>
      <c r="AG259" s="199">
        <v>0</v>
      </c>
      <c r="AH259" s="199">
        <v>0</v>
      </c>
      <c r="AI259" s="199">
        <v>0</v>
      </c>
      <c r="AJ259" s="199">
        <v>0</v>
      </c>
      <c r="AK259" s="199">
        <v>0</v>
      </c>
      <c r="AL259" s="199">
        <v>0</v>
      </c>
      <c r="AM259" s="199">
        <v>0</v>
      </c>
      <c r="AN259" s="199">
        <v>0</v>
      </c>
    </row>
    <row r="260" spans="24:40" ht="11.4" hidden="1" customHeight="1" x14ac:dyDescent="0.25">
      <c r="X260" s="199">
        <v>0</v>
      </c>
      <c r="Y260" s="199">
        <v>0</v>
      </c>
      <c r="Z260" s="199">
        <v>0</v>
      </c>
      <c r="AA260" s="199">
        <v>0</v>
      </c>
      <c r="AB260" s="199">
        <v>0</v>
      </c>
      <c r="AC260" s="199">
        <v>0</v>
      </c>
      <c r="AD260" s="199">
        <v>0</v>
      </c>
      <c r="AE260" s="199">
        <v>0</v>
      </c>
      <c r="AF260" s="199">
        <v>0</v>
      </c>
      <c r="AG260" s="199">
        <v>0</v>
      </c>
      <c r="AH260" s="199">
        <v>0</v>
      </c>
      <c r="AI260" s="199">
        <v>0</v>
      </c>
      <c r="AJ260" s="199">
        <v>0</v>
      </c>
      <c r="AK260" s="199">
        <v>0</v>
      </c>
      <c r="AL260" s="199">
        <v>0</v>
      </c>
      <c r="AM260" s="199">
        <v>0</v>
      </c>
      <c r="AN260" s="199">
        <v>0</v>
      </c>
    </row>
    <row r="261" spans="24:40" ht="11.4" hidden="1" customHeight="1" x14ac:dyDescent="0.25">
      <c r="X261" s="199">
        <v>0</v>
      </c>
      <c r="Y261" s="199">
        <v>0</v>
      </c>
      <c r="Z261" s="199">
        <v>0</v>
      </c>
      <c r="AA261" s="199">
        <v>0</v>
      </c>
      <c r="AB261" s="199">
        <v>0</v>
      </c>
      <c r="AC261" s="199">
        <v>0</v>
      </c>
      <c r="AD261" s="199">
        <v>0</v>
      </c>
      <c r="AE261" s="199">
        <v>0</v>
      </c>
      <c r="AF261" s="199">
        <v>0</v>
      </c>
      <c r="AG261" s="199">
        <v>0</v>
      </c>
      <c r="AH261" s="199">
        <v>0</v>
      </c>
      <c r="AI261" s="199">
        <v>0</v>
      </c>
      <c r="AJ261" s="199">
        <v>0</v>
      </c>
      <c r="AK261" s="199">
        <v>0</v>
      </c>
      <c r="AL261" s="199">
        <v>0</v>
      </c>
      <c r="AM261" s="199">
        <v>0</v>
      </c>
      <c r="AN261" s="199">
        <v>0</v>
      </c>
    </row>
    <row r="262" spans="24:40" ht="11.4" hidden="1" customHeight="1" x14ac:dyDescent="0.25">
      <c r="X262" s="199">
        <v>0</v>
      </c>
      <c r="Y262" s="199">
        <v>0</v>
      </c>
      <c r="Z262" s="199">
        <v>0</v>
      </c>
      <c r="AA262" s="199">
        <v>0</v>
      </c>
      <c r="AB262" s="199">
        <v>0</v>
      </c>
      <c r="AC262" s="199">
        <v>0</v>
      </c>
      <c r="AD262" s="199">
        <v>0</v>
      </c>
      <c r="AE262" s="199">
        <v>0</v>
      </c>
      <c r="AF262" s="199">
        <v>0</v>
      </c>
      <c r="AG262" s="199">
        <v>0</v>
      </c>
      <c r="AH262" s="199">
        <v>0</v>
      </c>
      <c r="AI262" s="199">
        <v>0</v>
      </c>
      <c r="AJ262" s="199">
        <v>0</v>
      </c>
      <c r="AK262" s="199">
        <v>0</v>
      </c>
      <c r="AL262" s="199">
        <v>0</v>
      </c>
      <c r="AM262" s="199">
        <v>0</v>
      </c>
      <c r="AN262" s="199">
        <v>0</v>
      </c>
    </row>
    <row r="263" spans="24:40" ht="11.4" hidden="1" customHeight="1" x14ac:dyDescent="0.25">
      <c r="X263" s="199">
        <v>0</v>
      </c>
      <c r="Y263" s="199">
        <v>0</v>
      </c>
      <c r="Z263" s="199">
        <v>0</v>
      </c>
      <c r="AA263" s="199">
        <v>0</v>
      </c>
      <c r="AB263" s="199">
        <v>0</v>
      </c>
      <c r="AC263" s="199">
        <v>0</v>
      </c>
      <c r="AD263" s="199">
        <v>0</v>
      </c>
      <c r="AE263" s="199">
        <v>0</v>
      </c>
      <c r="AF263" s="199">
        <v>0</v>
      </c>
      <c r="AG263" s="199">
        <v>0</v>
      </c>
      <c r="AH263" s="199">
        <v>0</v>
      </c>
      <c r="AI263" s="199">
        <v>0</v>
      </c>
      <c r="AJ263" s="199">
        <v>0</v>
      </c>
      <c r="AK263" s="199">
        <v>0</v>
      </c>
      <c r="AL263" s="199">
        <v>0</v>
      </c>
      <c r="AM263" s="199">
        <v>0</v>
      </c>
      <c r="AN263" s="199">
        <v>0</v>
      </c>
    </row>
    <row r="264" spans="24:40" ht="11.4" hidden="1" customHeight="1" x14ac:dyDescent="0.25">
      <c r="X264" s="199">
        <v>0</v>
      </c>
      <c r="Y264" s="199">
        <v>0</v>
      </c>
      <c r="Z264" s="199">
        <v>0</v>
      </c>
      <c r="AA264" s="199">
        <v>0</v>
      </c>
      <c r="AB264" s="199">
        <v>0</v>
      </c>
      <c r="AC264" s="199">
        <v>0</v>
      </c>
      <c r="AD264" s="199">
        <v>0</v>
      </c>
      <c r="AE264" s="199">
        <v>0</v>
      </c>
      <c r="AF264" s="199">
        <v>0</v>
      </c>
      <c r="AG264" s="199">
        <v>0</v>
      </c>
      <c r="AH264" s="199">
        <v>0</v>
      </c>
      <c r="AI264" s="199">
        <v>0</v>
      </c>
      <c r="AJ264" s="199">
        <v>0</v>
      </c>
      <c r="AK264" s="199">
        <v>0</v>
      </c>
      <c r="AL264" s="199">
        <v>0</v>
      </c>
      <c r="AM264" s="199">
        <v>0</v>
      </c>
      <c r="AN264" s="199">
        <v>0</v>
      </c>
    </row>
    <row r="265" spans="24:40" ht="11.4" hidden="1" customHeight="1" x14ac:dyDescent="0.25">
      <c r="X265" s="199">
        <v>0</v>
      </c>
      <c r="Y265" s="199">
        <v>0</v>
      </c>
      <c r="Z265" s="199">
        <v>0</v>
      </c>
      <c r="AA265" s="199">
        <v>0</v>
      </c>
      <c r="AB265" s="199">
        <v>0</v>
      </c>
      <c r="AC265" s="199">
        <v>0</v>
      </c>
      <c r="AD265" s="199">
        <v>0</v>
      </c>
      <c r="AE265" s="199">
        <v>0</v>
      </c>
      <c r="AF265" s="199">
        <v>0</v>
      </c>
      <c r="AG265" s="199">
        <v>0</v>
      </c>
      <c r="AH265" s="199">
        <v>0</v>
      </c>
      <c r="AI265" s="199">
        <v>0</v>
      </c>
      <c r="AJ265" s="199">
        <v>0</v>
      </c>
      <c r="AK265" s="199">
        <v>0</v>
      </c>
      <c r="AL265" s="199">
        <v>0</v>
      </c>
      <c r="AM265" s="199">
        <v>0</v>
      </c>
      <c r="AN265" s="199">
        <v>0</v>
      </c>
    </row>
    <row r="266" spans="24:40" ht="11.4" hidden="1" customHeight="1" x14ac:dyDescent="0.25">
      <c r="X266" s="199">
        <v>0</v>
      </c>
      <c r="Y266" s="199">
        <v>0</v>
      </c>
      <c r="Z266" s="199">
        <v>0</v>
      </c>
      <c r="AA266" s="199">
        <v>0</v>
      </c>
      <c r="AB266" s="199">
        <v>0</v>
      </c>
      <c r="AC266" s="199">
        <v>0</v>
      </c>
      <c r="AD266" s="199">
        <v>0</v>
      </c>
      <c r="AE266" s="199">
        <v>0</v>
      </c>
      <c r="AF266" s="199">
        <v>0</v>
      </c>
      <c r="AG266" s="199">
        <v>0</v>
      </c>
      <c r="AH266" s="199">
        <v>0</v>
      </c>
      <c r="AI266" s="199">
        <v>0</v>
      </c>
      <c r="AJ266" s="199">
        <v>0</v>
      </c>
      <c r="AK266" s="199">
        <v>0</v>
      </c>
      <c r="AL266" s="199">
        <v>0</v>
      </c>
      <c r="AM266" s="199">
        <v>0</v>
      </c>
      <c r="AN266" s="199">
        <v>0</v>
      </c>
    </row>
    <row r="267" spans="24:40" ht="11.4" hidden="1" customHeight="1" x14ac:dyDescent="0.25">
      <c r="X267" s="199">
        <v>0</v>
      </c>
      <c r="Y267" s="199">
        <v>0</v>
      </c>
      <c r="Z267" s="199">
        <v>0</v>
      </c>
      <c r="AA267" s="199">
        <v>0</v>
      </c>
      <c r="AB267" s="199">
        <v>0</v>
      </c>
      <c r="AC267" s="199">
        <v>0</v>
      </c>
      <c r="AD267" s="199">
        <v>0</v>
      </c>
      <c r="AE267" s="199">
        <v>0</v>
      </c>
      <c r="AF267" s="199">
        <v>0</v>
      </c>
      <c r="AG267" s="199">
        <v>0</v>
      </c>
      <c r="AH267" s="199">
        <v>0</v>
      </c>
      <c r="AI267" s="199">
        <v>0</v>
      </c>
      <c r="AJ267" s="199">
        <v>0</v>
      </c>
      <c r="AK267" s="199">
        <v>0</v>
      </c>
      <c r="AL267" s="199">
        <v>0</v>
      </c>
      <c r="AM267" s="199">
        <v>0</v>
      </c>
      <c r="AN267" s="199">
        <v>0</v>
      </c>
    </row>
    <row r="268" spans="24:40" ht="11.4" hidden="1" customHeight="1" x14ac:dyDescent="0.25">
      <c r="X268" s="199">
        <v>0</v>
      </c>
      <c r="Y268" s="199">
        <v>0</v>
      </c>
      <c r="Z268" s="199">
        <v>0</v>
      </c>
      <c r="AA268" s="199">
        <v>0</v>
      </c>
      <c r="AB268" s="199">
        <v>0</v>
      </c>
      <c r="AC268" s="199">
        <v>0</v>
      </c>
      <c r="AD268" s="199">
        <v>0</v>
      </c>
      <c r="AE268" s="199">
        <v>0</v>
      </c>
      <c r="AF268" s="199">
        <v>0</v>
      </c>
      <c r="AG268" s="199">
        <v>0</v>
      </c>
      <c r="AH268" s="199">
        <v>0</v>
      </c>
      <c r="AI268" s="199">
        <v>0</v>
      </c>
      <c r="AJ268" s="199">
        <v>0</v>
      </c>
      <c r="AK268" s="199">
        <v>0</v>
      </c>
      <c r="AL268" s="199">
        <v>0</v>
      </c>
      <c r="AM268" s="199">
        <v>0</v>
      </c>
      <c r="AN268" s="199">
        <v>0</v>
      </c>
    </row>
    <row r="269" spans="24:40" ht="11.4" hidden="1" customHeight="1" x14ac:dyDescent="0.25">
      <c r="X269" s="199">
        <v>0</v>
      </c>
      <c r="Y269" s="199">
        <v>0</v>
      </c>
      <c r="Z269" s="199">
        <v>0</v>
      </c>
      <c r="AA269" s="199">
        <v>0</v>
      </c>
      <c r="AB269" s="199">
        <v>0</v>
      </c>
      <c r="AC269" s="199">
        <v>0</v>
      </c>
      <c r="AD269" s="199">
        <v>0</v>
      </c>
      <c r="AE269" s="199">
        <v>0</v>
      </c>
      <c r="AF269" s="199">
        <v>0</v>
      </c>
      <c r="AG269" s="199">
        <v>0</v>
      </c>
      <c r="AH269" s="199">
        <v>0</v>
      </c>
      <c r="AI269" s="199">
        <v>0</v>
      </c>
      <c r="AJ269" s="199">
        <v>0</v>
      </c>
      <c r="AK269" s="199">
        <v>0</v>
      </c>
      <c r="AL269" s="199">
        <v>0</v>
      </c>
      <c r="AM269" s="199">
        <v>0</v>
      </c>
      <c r="AN269" s="199">
        <v>0</v>
      </c>
    </row>
    <row r="270" spans="24:40" ht="11.4" hidden="1" customHeight="1" x14ac:dyDescent="0.25">
      <c r="X270" s="199">
        <v>0</v>
      </c>
      <c r="Y270" s="199">
        <v>0</v>
      </c>
      <c r="Z270" s="199">
        <v>0</v>
      </c>
      <c r="AA270" s="199">
        <v>0</v>
      </c>
      <c r="AB270" s="199">
        <v>0</v>
      </c>
      <c r="AC270" s="199">
        <v>0</v>
      </c>
      <c r="AD270" s="199">
        <v>0</v>
      </c>
      <c r="AE270" s="199">
        <v>0</v>
      </c>
      <c r="AF270" s="199">
        <v>0</v>
      </c>
      <c r="AG270" s="199">
        <v>0</v>
      </c>
      <c r="AH270" s="199">
        <v>0</v>
      </c>
      <c r="AI270" s="199">
        <v>0</v>
      </c>
      <c r="AJ270" s="199">
        <v>0</v>
      </c>
      <c r="AK270" s="199">
        <v>0</v>
      </c>
      <c r="AL270" s="199">
        <v>0</v>
      </c>
      <c r="AM270" s="199">
        <v>0</v>
      </c>
      <c r="AN270" s="199">
        <v>0</v>
      </c>
    </row>
    <row r="271" spans="24:40" ht="11.4" hidden="1" customHeight="1" x14ac:dyDescent="0.25">
      <c r="X271" s="199">
        <v>0</v>
      </c>
      <c r="Y271" s="199">
        <v>0</v>
      </c>
      <c r="Z271" s="199">
        <v>0</v>
      </c>
      <c r="AA271" s="199">
        <v>0</v>
      </c>
      <c r="AB271" s="199">
        <v>0</v>
      </c>
      <c r="AC271" s="199">
        <v>0</v>
      </c>
      <c r="AD271" s="199">
        <v>0</v>
      </c>
      <c r="AE271" s="199">
        <v>0</v>
      </c>
      <c r="AF271" s="199">
        <v>0</v>
      </c>
      <c r="AG271" s="199">
        <v>0</v>
      </c>
      <c r="AH271" s="199">
        <v>0</v>
      </c>
      <c r="AI271" s="199">
        <v>0</v>
      </c>
      <c r="AJ271" s="199">
        <v>0</v>
      </c>
      <c r="AK271" s="199">
        <v>0</v>
      </c>
      <c r="AL271" s="199">
        <v>0</v>
      </c>
      <c r="AM271" s="199">
        <v>0</v>
      </c>
      <c r="AN271" s="199">
        <v>0</v>
      </c>
    </row>
    <row r="272" spans="24:40" ht="11.4" hidden="1" customHeight="1" x14ac:dyDescent="0.25">
      <c r="X272" s="199">
        <v>0</v>
      </c>
      <c r="Y272" s="199">
        <v>0</v>
      </c>
      <c r="Z272" s="199">
        <v>0</v>
      </c>
      <c r="AA272" s="199">
        <v>0</v>
      </c>
      <c r="AB272" s="199">
        <v>0</v>
      </c>
      <c r="AC272" s="199">
        <v>0</v>
      </c>
      <c r="AD272" s="199">
        <v>0</v>
      </c>
      <c r="AE272" s="199">
        <v>0</v>
      </c>
      <c r="AF272" s="199">
        <v>0</v>
      </c>
      <c r="AG272" s="199">
        <v>0</v>
      </c>
      <c r="AH272" s="199">
        <v>0</v>
      </c>
      <c r="AI272" s="199">
        <v>0</v>
      </c>
      <c r="AJ272" s="199">
        <v>0</v>
      </c>
      <c r="AK272" s="199">
        <v>0</v>
      </c>
      <c r="AL272" s="199">
        <v>0</v>
      </c>
      <c r="AM272" s="199">
        <v>0</v>
      </c>
      <c r="AN272" s="199">
        <v>0</v>
      </c>
    </row>
    <row r="273" spans="24:40" ht="11.4" hidden="1" customHeight="1" x14ac:dyDescent="0.25">
      <c r="X273" s="199">
        <v>0</v>
      </c>
      <c r="Y273" s="199">
        <v>0</v>
      </c>
      <c r="Z273" s="199">
        <v>0</v>
      </c>
      <c r="AA273" s="199">
        <v>0</v>
      </c>
      <c r="AB273" s="199">
        <v>0</v>
      </c>
      <c r="AC273" s="199">
        <v>0</v>
      </c>
      <c r="AD273" s="199">
        <v>0</v>
      </c>
      <c r="AE273" s="199">
        <v>0</v>
      </c>
      <c r="AF273" s="199">
        <v>0</v>
      </c>
      <c r="AG273" s="199">
        <v>0</v>
      </c>
      <c r="AH273" s="199">
        <v>0</v>
      </c>
      <c r="AI273" s="199">
        <v>0</v>
      </c>
      <c r="AJ273" s="199">
        <v>0</v>
      </c>
      <c r="AK273" s="199">
        <v>0</v>
      </c>
      <c r="AL273" s="199">
        <v>0</v>
      </c>
      <c r="AM273" s="199">
        <v>0</v>
      </c>
      <c r="AN273" s="199">
        <v>0</v>
      </c>
    </row>
    <row r="274" spans="24:40" ht="11.4" hidden="1" customHeight="1" x14ac:dyDescent="0.25">
      <c r="X274" s="199">
        <v>0</v>
      </c>
      <c r="Y274" s="199">
        <v>0</v>
      </c>
      <c r="Z274" s="199">
        <v>0</v>
      </c>
      <c r="AA274" s="199">
        <v>0</v>
      </c>
      <c r="AB274" s="199">
        <v>0</v>
      </c>
      <c r="AC274" s="199">
        <v>0</v>
      </c>
      <c r="AD274" s="199">
        <v>0</v>
      </c>
      <c r="AE274" s="199">
        <v>0</v>
      </c>
      <c r="AF274" s="199">
        <v>0</v>
      </c>
      <c r="AG274" s="199">
        <v>0</v>
      </c>
      <c r="AH274" s="199">
        <v>0</v>
      </c>
      <c r="AI274" s="199">
        <v>0</v>
      </c>
      <c r="AJ274" s="199">
        <v>0</v>
      </c>
      <c r="AK274" s="199">
        <v>0</v>
      </c>
      <c r="AL274" s="199">
        <v>0</v>
      </c>
      <c r="AM274" s="199">
        <v>0</v>
      </c>
      <c r="AN274" s="199">
        <v>0</v>
      </c>
    </row>
    <row r="275" spans="24:40" ht="11.4" hidden="1" customHeight="1" x14ac:dyDescent="0.25">
      <c r="X275" s="199">
        <v>0</v>
      </c>
      <c r="Y275" s="199">
        <v>0</v>
      </c>
      <c r="Z275" s="199">
        <v>0</v>
      </c>
      <c r="AA275" s="199">
        <v>0</v>
      </c>
      <c r="AB275" s="199">
        <v>0</v>
      </c>
      <c r="AC275" s="199">
        <v>0</v>
      </c>
      <c r="AD275" s="199">
        <v>0</v>
      </c>
      <c r="AE275" s="199">
        <v>0</v>
      </c>
      <c r="AF275" s="199">
        <v>0</v>
      </c>
      <c r="AG275" s="199">
        <v>0</v>
      </c>
      <c r="AH275" s="199">
        <v>0</v>
      </c>
      <c r="AI275" s="199">
        <v>0</v>
      </c>
      <c r="AJ275" s="199">
        <v>0</v>
      </c>
      <c r="AK275" s="199">
        <v>0</v>
      </c>
      <c r="AL275" s="199">
        <v>0</v>
      </c>
      <c r="AM275" s="199">
        <v>0</v>
      </c>
      <c r="AN275" s="199">
        <v>0</v>
      </c>
    </row>
    <row r="276" spans="24:40" ht="11.4" hidden="1" customHeight="1" x14ac:dyDescent="0.25">
      <c r="X276" s="199">
        <v>0</v>
      </c>
      <c r="Y276" s="199">
        <v>0</v>
      </c>
      <c r="Z276" s="199">
        <v>0</v>
      </c>
      <c r="AA276" s="199">
        <v>0</v>
      </c>
      <c r="AB276" s="199">
        <v>0</v>
      </c>
      <c r="AC276" s="199">
        <v>0</v>
      </c>
      <c r="AD276" s="199">
        <v>0</v>
      </c>
      <c r="AE276" s="199">
        <v>0</v>
      </c>
      <c r="AF276" s="199">
        <v>0</v>
      </c>
      <c r="AG276" s="199">
        <v>0</v>
      </c>
      <c r="AH276" s="199">
        <v>0</v>
      </c>
      <c r="AI276" s="199">
        <v>0</v>
      </c>
      <c r="AJ276" s="199">
        <v>0</v>
      </c>
      <c r="AK276" s="199">
        <v>0</v>
      </c>
      <c r="AL276" s="199">
        <v>0</v>
      </c>
      <c r="AM276" s="199">
        <v>0</v>
      </c>
      <c r="AN276" s="199">
        <v>0</v>
      </c>
    </row>
    <row r="277" spans="24:40" ht="11.4" hidden="1" customHeight="1" x14ac:dyDescent="0.25">
      <c r="X277" s="199">
        <v>0</v>
      </c>
      <c r="Y277" s="199">
        <v>0</v>
      </c>
      <c r="Z277" s="199">
        <v>0</v>
      </c>
      <c r="AA277" s="199">
        <v>0</v>
      </c>
      <c r="AB277" s="199">
        <v>0</v>
      </c>
      <c r="AC277" s="199">
        <v>0</v>
      </c>
      <c r="AD277" s="199">
        <v>0</v>
      </c>
      <c r="AE277" s="199">
        <v>0</v>
      </c>
      <c r="AF277" s="199">
        <v>0</v>
      </c>
      <c r="AG277" s="199">
        <v>0</v>
      </c>
      <c r="AH277" s="199">
        <v>0</v>
      </c>
      <c r="AI277" s="199">
        <v>0</v>
      </c>
      <c r="AJ277" s="199">
        <v>0</v>
      </c>
      <c r="AK277" s="199">
        <v>0</v>
      </c>
      <c r="AL277" s="199">
        <v>0</v>
      </c>
      <c r="AM277" s="199">
        <v>0</v>
      </c>
      <c r="AN277" s="199">
        <v>0</v>
      </c>
    </row>
    <row r="278" spans="24:40" ht="11.4" hidden="1" customHeight="1" x14ac:dyDescent="0.25">
      <c r="X278" s="199">
        <v>0</v>
      </c>
      <c r="Y278" s="199">
        <v>0</v>
      </c>
      <c r="Z278" s="199">
        <v>0</v>
      </c>
      <c r="AA278" s="199">
        <v>0</v>
      </c>
      <c r="AB278" s="199">
        <v>0</v>
      </c>
      <c r="AC278" s="199">
        <v>0</v>
      </c>
      <c r="AD278" s="199">
        <v>0</v>
      </c>
      <c r="AE278" s="199">
        <v>0</v>
      </c>
      <c r="AF278" s="199">
        <v>0</v>
      </c>
      <c r="AG278" s="199">
        <v>0</v>
      </c>
      <c r="AH278" s="199">
        <v>0</v>
      </c>
      <c r="AI278" s="199">
        <v>0</v>
      </c>
      <c r="AJ278" s="199">
        <v>0</v>
      </c>
      <c r="AK278" s="199">
        <v>0</v>
      </c>
      <c r="AL278" s="199">
        <v>0</v>
      </c>
      <c r="AM278" s="199">
        <v>0</v>
      </c>
      <c r="AN278" s="199">
        <v>0</v>
      </c>
    </row>
    <row r="279" spans="24:40" ht="11.4" hidden="1" customHeight="1" x14ac:dyDescent="0.25">
      <c r="X279" s="199">
        <v>0</v>
      </c>
      <c r="Y279" s="199">
        <v>0</v>
      </c>
      <c r="Z279" s="199">
        <v>0</v>
      </c>
      <c r="AA279" s="199">
        <v>0</v>
      </c>
      <c r="AB279" s="199">
        <v>0</v>
      </c>
      <c r="AC279" s="199">
        <v>0</v>
      </c>
      <c r="AD279" s="199">
        <v>0</v>
      </c>
      <c r="AE279" s="199">
        <v>0</v>
      </c>
      <c r="AF279" s="199">
        <v>0</v>
      </c>
      <c r="AG279" s="199">
        <v>0</v>
      </c>
      <c r="AH279" s="199">
        <v>0</v>
      </c>
      <c r="AI279" s="199">
        <v>0</v>
      </c>
      <c r="AJ279" s="199">
        <v>0</v>
      </c>
      <c r="AK279" s="199">
        <v>0</v>
      </c>
      <c r="AL279" s="199">
        <v>0</v>
      </c>
      <c r="AM279" s="199">
        <v>0</v>
      </c>
      <c r="AN279" s="199">
        <v>0</v>
      </c>
    </row>
    <row r="280" spans="24:40" ht="11.4" hidden="1" customHeight="1" x14ac:dyDescent="0.25">
      <c r="X280" s="199">
        <v>0</v>
      </c>
      <c r="Y280" s="199">
        <v>0</v>
      </c>
      <c r="Z280" s="199">
        <v>0</v>
      </c>
      <c r="AA280" s="199">
        <v>0</v>
      </c>
      <c r="AB280" s="199">
        <v>0</v>
      </c>
      <c r="AC280" s="199">
        <v>0</v>
      </c>
      <c r="AD280" s="199">
        <v>0</v>
      </c>
      <c r="AE280" s="199">
        <v>0</v>
      </c>
      <c r="AF280" s="199">
        <v>0</v>
      </c>
      <c r="AG280" s="199">
        <v>0</v>
      </c>
      <c r="AH280" s="199">
        <v>0</v>
      </c>
      <c r="AI280" s="199">
        <v>0</v>
      </c>
      <c r="AJ280" s="199">
        <v>0</v>
      </c>
      <c r="AK280" s="199">
        <v>0</v>
      </c>
      <c r="AL280" s="199">
        <v>0</v>
      </c>
      <c r="AM280" s="199">
        <v>0</v>
      </c>
      <c r="AN280" s="199">
        <v>0</v>
      </c>
    </row>
    <row r="281" spans="24:40" ht="11.4" hidden="1" customHeight="1" x14ac:dyDescent="0.25">
      <c r="X281" s="199">
        <v>0</v>
      </c>
      <c r="Y281" s="199">
        <v>0</v>
      </c>
      <c r="Z281" s="199">
        <v>0</v>
      </c>
      <c r="AA281" s="199">
        <v>0</v>
      </c>
      <c r="AB281" s="199">
        <v>0</v>
      </c>
      <c r="AC281" s="199">
        <v>0</v>
      </c>
      <c r="AD281" s="199">
        <v>0</v>
      </c>
      <c r="AE281" s="199">
        <v>0</v>
      </c>
      <c r="AF281" s="199">
        <v>0</v>
      </c>
      <c r="AG281" s="199">
        <v>0</v>
      </c>
      <c r="AH281" s="199">
        <v>0</v>
      </c>
      <c r="AI281" s="199">
        <v>0</v>
      </c>
      <c r="AJ281" s="199">
        <v>0</v>
      </c>
      <c r="AK281" s="199">
        <v>0</v>
      </c>
      <c r="AL281" s="199">
        <v>0</v>
      </c>
      <c r="AM281" s="199">
        <v>0</v>
      </c>
      <c r="AN281" s="199">
        <v>0</v>
      </c>
    </row>
    <row r="282" spans="24:40" ht="11.4" hidden="1" customHeight="1" x14ac:dyDescent="0.25">
      <c r="X282" s="199">
        <v>0</v>
      </c>
      <c r="Y282" s="199">
        <v>0</v>
      </c>
      <c r="Z282" s="199">
        <v>0</v>
      </c>
      <c r="AA282" s="199">
        <v>0</v>
      </c>
      <c r="AB282" s="199">
        <v>0</v>
      </c>
      <c r="AC282" s="199">
        <v>0</v>
      </c>
      <c r="AD282" s="199">
        <v>0</v>
      </c>
      <c r="AE282" s="199">
        <v>0</v>
      </c>
      <c r="AF282" s="199">
        <v>0</v>
      </c>
      <c r="AG282" s="199">
        <v>0</v>
      </c>
      <c r="AH282" s="199">
        <v>0</v>
      </c>
      <c r="AI282" s="199">
        <v>0</v>
      </c>
      <c r="AJ282" s="199">
        <v>0</v>
      </c>
      <c r="AK282" s="199">
        <v>0</v>
      </c>
      <c r="AL282" s="199">
        <v>0</v>
      </c>
      <c r="AM282" s="199">
        <v>0</v>
      </c>
      <c r="AN282" s="199">
        <v>0</v>
      </c>
    </row>
    <row r="283" spans="24:40" ht="11.4" hidden="1" customHeight="1" x14ac:dyDescent="0.25">
      <c r="X283" s="105">
        <v>0</v>
      </c>
      <c r="Y283" s="123">
        <v>0</v>
      </c>
      <c r="Z283" s="123">
        <v>0</v>
      </c>
      <c r="AA283" s="123">
        <v>0</v>
      </c>
      <c r="AB283" s="123">
        <v>0</v>
      </c>
      <c r="AC283" s="123">
        <v>0</v>
      </c>
      <c r="AD283" s="123">
        <v>0</v>
      </c>
      <c r="AE283" s="123">
        <v>0</v>
      </c>
      <c r="AF283" s="123">
        <v>0</v>
      </c>
      <c r="AG283" s="123">
        <v>0</v>
      </c>
      <c r="AH283" s="123">
        <v>0</v>
      </c>
      <c r="AI283" s="123">
        <v>0</v>
      </c>
      <c r="AJ283" s="123">
        <v>0</v>
      </c>
      <c r="AK283" s="123">
        <v>0</v>
      </c>
      <c r="AL283" s="123">
        <v>0</v>
      </c>
      <c r="AM283" s="123">
        <v>0</v>
      </c>
      <c r="AN283" s="123">
        <v>0</v>
      </c>
    </row>
    <row r="284" spans="24:40" ht="11.4" hidden="1" customHeight="1" x14ac:dyDescent="0.25">
      <c r="X284" s="105">
        <v>0</v>
      </c>
      <c r="Y284" s="123">
        <v>0</v>
      </c>
      <c r="Z284" s="123">
        <v>0</v>
      </c>
      <c r="AA284" s="123">
        <v>0</v>
      </c>
      <c r="AB284" s="123">
        <v>0</v>
      </c>
      <c r="AC284" s="123">
        <v>0</v>
      </c>
      <c r="AD284" s="123">
        <v>0</v>
      </c>
      <c r="AE284" s="123">
        <v>0</v>
      </c>
      <c r="AF284" s="123">
        <v>0</v>
      </c>
      <c r="AG284" s="123">
        <v>0</v>
      </c>
      <c r="AH284" s="123">
        <v>0</v>
      </c>
      <c r="AI284" s="123">
        <v>0</v>
      </c>
      <c r="AJ284" s="123">
        <v>0</v>
      </c>
      <c r="AK284" s="123">
        <v>0</v>
      </c>
      <c r="AL284" s="123">
        <v>0</v>
      </c>
      <c r="AM284" s="123">
        <v>0</v>
      </c>
      <c r="AN284" s="123">
        <v>0</v>
      </c>
    </row>
    <row r="285" spans="24:40" ht="11.4" hidden="1" customHeight="1" x14ac:dyDescent="0.25">
      <c r="X285" s="105">
        <v>0</v>
      </c>
      <c r="Y285" s="123">
        <v>0</v>
      </c>
      <c r="Z285" s="123">
        <v>0</v>
      </c>
      <c r="AA285" s="123">
        <v>0</v>
      </c>
      <c r="AB285" s="123">
        <v>0</v>
      </c>
      <c r="AC285" s="123">
        <v>0</v>
      </c>
      <c r="AD285" s="123">
        <v>0</v>
      </c>
      <c r="AE285" s="123">
        <v>0</v>
      </c>
      <c r="AF285" s="123">
        <v>0</v>
      </c>
      <c r="AG285" s="123">
        <v>0</v>
      </c>
      <c r="AH285" s="123">
        <v>0</v>
      </c>
      <c r="AI285" s="123">
        <v>0</v>
      </c>
      <c r="AJ285" s="123">
        <v>0</v>
      </c>
      <c r="AK285" s="123">
        <v>0</v>
      </c>
      <c r="AL285" s="123">
        <v>0</v>
      </c>
      <c r="AM285" s="123">
        <v>0</v>
      </c>
      <c r="AN285" s="123">
        <v>0</v>
      </c>
    </row>
    <row r="286" spans="24:40" ht="11.4" hidden="1" customHeight="1" x14ac:dyDescent="0.25">
      <c r="X286" s="105">
        <v>0</v>
      </c>
      <c r="Y286" s="123">
        <v>0</v>
      </c>
      <c r="Z286" s="123">
        <v>0</v>
      </c>
      <c r="AA286" s="123">
        <v>0</v>
      </c>
      <c r="AB286" s="123">
        <v>0</v>
      </c>
      <c r="AC286" s="123">
        <v>0</v>
      </c>
      <c r="AD286" s="123">
        <v>0</v>
      </c>
      <c r="AE286" s="123">
        <v>0</v>
      </c>
      <c r="AF286" s="123">
        <v>0</v>
      </c>
      <c r="AG286" s="123">
        <v>0</v>
      </c>
      <c r="AH286" s="123">
        <v>0</v>
      </c>
      <c r="AI286" s="123">
        <v>0</v>
      </c>
      <c r="AJ286" s="123">
        <v>0</v>
      </c>
      <c r="AK286" s="123">
        <v>0</v>
      </c>
      <c r="AL286" s="123">
        <v>0</v>
      </c>
      <c r="AM286" s="123">
        <v>0</v>
      </c>
      <c r="AN286" s="123">
        <v>0</v>
      </c>
    </row>
    <row r="287" spans="24:40" ht="11.4" hidden="1" customHeight="1" x14ac:dyDescent="0.25">
      <c r="X287" s="199">
        <v>0</v>
      </c>
      <c r="Y287" s="199">
        <v>0</v>
      </c>
      <c r="Z287" s="199">
        <v>0</v>
      </c>
      <c r="AA287" s="199">
        <v>0</v>
      </c>
      <c r="AB287" s="199">
        <v>0</v>
      </c>
      <c r="AC287" s="199">
        <v>0</v>
      </c>
      <c r="AD287" s="199">
        <v>0</v>
      </c>
      <c r="AE287" s="199">
        <v>0</v>
      </c>
      <c r="AF287" s="199">
        <v>0</v>
      </c>
      <c r="AG287" s="199">
        <v>0</v>
      </c>
      <c r="AH287" s="199">
        <v>0</v>
      </c>
      <c r="AI287" s="199">
        <v>0</v>
      </c>
      <c r="AJ287" s="199">
        <v>0</v>
      </c>
      <c r="AK287" s="199">
        <v>0</v>
      </c>
      <c r="AL287" s="199">
        <v>0</v>
      </c>
      <c r="AM287" s="199">
        <v>0</v>
      </c>
      <c r="AN287" s="199">
        <v>0</v>
      </c>
    </row>
    <row r="288" spans="24:40" ht="11.4" hidden="1" customHeight="1" x14ac:dyDescent="0.25">
      <c r="X288" s="199">
        <v>0</v>
      </c>
      <c r="Y288" s="199">
        <v>0</v>
      </c>
      <c r="Z288" s="199">
        <v>0</v>
      </c>
      <c r="AA288" s="199">
        <v>0</v>
      </c>
      <c r="AB288" s="199">
        <v>0</v>
      </c>
      <c r="AC288" s="199">
        <v>0</v>
      </c>
      <c r="AD288" s="199">
        <v>0</v>
      </c>
      <c r="AE288" s="199">
        <v>0</v>
      </c>
      <c r="AF288" s="199">
        <v>0</v>
      </c>
      <c r="AG288" s="199">
        <v>0</v>
      </c>
      <c r="AH288" s="199">
        <v>0</v>
      </c>
      <c r="AI288" s="199">
        <v>0</v>
      </c>
      <c r="AJ288" s="199">
        <v>0</v>
      </c>
      <c r="AK288" s="199">
        <v>0</v>
      </c>
      <c r="AL288" s="199">
        <v>0</v>
      </c>
      <c r="AM288" s="199">
        <v>0</v>
      </c>
      <c r="AN288" s="199">
        <v>0</v>
      </c>
    </row>
    <row r="289" spans="24:40" ht="11.4" hidden="1" customHeight="1" x14ac:dyDescent="0.25">
      <c r="X289" s="199">
        <v>0</v>
      </c>
      <c r="Y289" s="199">
        <v>0</v>
      </c>
      <c r="Z289" s="199">
        <v>0</v>
      </c>
      <c r="AA289" s="199">
        <v>0</v>
      </c>
      <c r="AB289" s="199">
        <v>0</v>
      </c>
      <c r="AC289" s="199">
        <v>0</v>
      </c>
      <c r="AD289" s="199">
        <v>0</v>
      </c>
      <c r="AE289" s="199">
        <v>0</v>
      </c>
      <c r="AF289" s="199">
        <v>0</v>
      </c>
      <c r="AG289" s="199">
        <v>0</v>
      </c>
      <c r="AH289" s="199">
        <v>0</v>
      </c>
      <c r="AI289" s="199">
        <v>0</v>
      </c>
      <c r="AJ289" s="199">
        <v>0</v>
      </c>
      <c r="AK289" s="199">
        <v>0</v>
      </c>
      <c r="AL289" s="199">
        <v>0</v>
      </c>
      <c r="AM289" s="199">
        <v>0</v>
      </c>
      <c r="AN289" s="199">
        <v>0</v>
      </c>
    </row>
    <row r="290" spans="24:40" ht="11.4" hidden="1" customHeight="1" x14ac:dyDescent="0.25">
      <c r="X290" s="199">
        <v>0</v>
      </c>
      <c r="Y290" s="199">
        <v>0</v>
      </c>
      <c r="Z290" s="199">
        <v>0</v>
      </c>
      <c r="AA290" s="199">
        <v>0</v>
      </c>
      <c r="AB290" s="199">
        <v>0</v>
      </c>
      <c r="AC290" s="199">
        <v>0</v>
      </c>
      <c r="AD290" s="199">
        <v>0</v>
      </c>
      <c r="AE290" s="199">
        <v>0</v>
      </c>
      <c r="AF290" s="199">
        <v>0</v>
      </c>
      <c r="AG290" s="199">
        <v>0</v>
      </c>
      <c r="AH290" s="199">
        <v>0</v>
      </c>
      <c r="AI290" s="199">
        <v>0</v>
      </c>
      <c r="AJ290" s="199">
        <v>0</v>
      </c>
      <c r="AK290" s="199">
        <v>0</v>
      </c>
      <c r="AL290" s="199">
        <v>0</v>
      </c>
      <c r="AM290" s="199">
        <v>0</v>
      </c>
      <c r="AN290" s="199">
        <v>0</v>
      </c>
    </row>
    <row r="291" spans="24:40" ht="11.4" hidden="1" customHeight="1" x14ac:dyDescent="0.25">
      <c r="X291" s="104">
        <v>0</v>
      </c>
      <c r="Y291" s="104">
        <v>0</v>
      </c>
      <c r="Z291" s="104">
        <v>0</v>
      </c>
      <c r="AA291" s="104">
        <v>0</v>
      </c>
      <c r="AB291" s="104">
        <v>0</v>
      </c>
      <c r="AC291" s="104">
        <v>0</v>
      </c>
      <c r="AD291" s="104">
        <v>0</v>
      </c>
      <c r="AE291" s="104">
        <v>0</v>
      </c>
      <c r="AF291" s="104">
        <v>0</v>
      </c>
      <c r="AG291" s="104">
        <v>0</v>
      </c>
      <c r="AH291" s="104">
        <v>0</v>
      </c>
      <c r="AI291" s="104">
        <v>0</v>
      </c>
      <c r="AJ291" s="104">
        <v>0</v>
      </c>
      <c r="AK291" s="104">
        <v>0</v>
      </c>
      <c r="AL291" s="104">
        <v>0</v>
      </c>
      <c r="AM291" s="104">
        <v>0</v>
      </c>
      <c r="AN291" s="104">
        <v>0</v>
      </c>
    </row>
    <row r="292" spans="24:40" ht="11.4" hidden="1" customHeight="1" x14ac:dyDescent="0.25">
      <c r="X292" s="104">
        <v>0</v>
      </c>
      <c r="Y292" s="104">
        <v>0</v>
      </c>
      <c r="Z292" s="104">
        <v>0</v>
      </c>
      <c r="AA292" s="104">
        <v>0</v>
      </c>
      <c r="AB292" s="104">
        <v>0</v>
      </c>
      <c r="AC292" s="104">
        <v>0</v>
      </c>
      <c r="AD292" s="104">
        <v>0</v>
      </c>
      <c r="AE292" s="104">
        <v>0</v>
      </c>
      <c r="AF292" s="104">
        <v>0</v>
      </c>
      <c r="AG292" s="104">
        <v>0</v>
      </c>
      <c r="AH292" s="104">
        <v>0</v>
      </c>
      <c r="AI292" s="104">
        <v>0</v>
      </c>
      <c r="AJ292" s="104">
        <v>0</v>
      </c>
      <c r="AK292" s="104">
        <v>0</v>
      </c>
      <c r="AL292" s="104">
        <v>0</v>
      </c>
      <c r="AM292" s="104">
        <v>0</v>
      </c>
      <c r="AN292" s="104">
        <v>0</v>
      </c>
    </row>
    <row r="293" spans="24:40" ht="11.4" hidden="1" customHeight="1" x14ac:dyDescent="0.25">
      <c r="X293" s="104">
        <v>0</v>
      </c>
      <c r="Y293" s="104">
        <v>0</v>
      </c>
      <c r="Z293" s="104">
        <v>0</v>
      </c>
      <c r="AA293" s="104">
        <v>0</v>
      </c>
      <c r="AB293" s="104">
        <v>0</v>
      </c>
      <c r="AC293" s="104">
        <v>0</v>
      </c>
      <c r="AD293" s="104">
        <v>0</v>
      </c>
      <c r="AE293" s="104">
        <v>0</v>
      </c>
      <c r="AF293" s="104">
        <v>0</v>
      </c>
      <c r="AG293" s="104">
        <v>0</v>
      </c>
      <c r="AH293" s="104">
        <v>0</v>
      </c>
      <c r="AI293" s="104">
        <v>0</v>
      </c>
      <c r="AJ293" s="104">
        <v>0</v>
      </c>
      <c r="AK293" s="104">
        <v>0</v>
      </c>
      <c r="AL293" s="104">
        <v>0</v>
      </c>
      <c r="AM293" s="104">
        <v>0</v>
      </c>
      <c r="AN293" s="104">
        <v>0</v>
      </c>
    </row>
    <row r="294" spans="24:40" ht="11.4" hidden="1" customHeight="1" x14ac:dyDescent="0.25">
      <c r="X294" s="104">
        <v>0</v>
      </c>
      <c r="Y294" s="104">
        <v>0</v>
      </c>
      <c r="Z294" s="104">
        <v>0</v>
      </c>
      <c r="AA294" s="104">
        <v>0</v>
      </c>
      <c r="AB294" s="104">
        <v>0</v>
      </c>
      <c r="AC294" s="104">
        <v>0</v>
      </c>
      <c r="AD294" s="104">
        <v>0</v>
      </c>
      <c r="AE294" s="104">
        <v>0</v>
      </c>
      <c r="AF294" s="104">
        <v>0</v>
      </c>
      <c r="AG294" s="104">
        <v>0</v>
      </c>
      <c r="AH294" s="104">
        <v>0</v>
      </c>
      <c r="AI294" s="104">
        <v>0</v>
      </c>
      <c r="AJ294" s="104">
        <v>0</v>
      </c>
      <c r="AK294" s="104">
        <v>0</v>
      </c>
      <c r="AL294" s="104">
        <v>0</v>
      </c>
      <c r="AM294" s="104">
        <v>0</v>
      </c>
      <c r="AN294" s="104">
        <v>0</v>
      </c>
    </row>
    <row r="295" spans="24:40" ht="11.4" hidden="1" customHeight="1" x14ac:dyDescent="0.25">
      <c r="X295" s="104">
        <v>0</v>
      </c>
      <c r="Y295" s="104">
        <v>0</v>
      </c>
      <c r="Z295" s="104">
        <v>0</v>
      </c>
      <c r="AA295" s="104">
        <v>0</v>
      </c>
      <c r="AB295" s="104">
        <v>0</v>
      </c>
      <c r="AC295" s="104">
        <v>0</v>
      </c>
      <c r="AD295" s="104">
        <v>0</v>
      </c>
      <c r="AE295" s="104">
        <v>0</v>
      </c>
      <c r="AF295" s="104">
        <v>0</v>
      </c>
      <c r="AG295" s="104">
        <v>0</v>
      </c>
      <c r="AH295" s="104">
        <v>0</v>
      </c>
      <c r="AI295" s="104">
        <v>0</v>
      </c>
      <c r="AJ295" s="104">
        <v>0</v>
      </c>
      <c r="AK295" s="104">
        <v>0</v>
      </c>
      <c r="AL295" s="104">
        <v>0</v>
      </c>
      <c r="AM295" s="104">
        <v>0</v>
      </c>
      <c r="AN295" s="104">
        <v>0</v>
      </c>
    </row>
    <row r="296" spans="24:40" ht="11.4" hidden="1" customHeight="1" x14ac:dyDescent="0.25">
      <c r="X296" s="104">
        <v>0</v>
      </c>
      <c r="Y296" s="104">
        <v>0</v>
      </c>
      <c r="Z296" s="104">
        <v>0</v>
      </c>
      <c r="AA296" s="104">
        <v>0</v>
      </c>
      <c r="AB296" s="104">
        <v>0</v>
      </c>
      <c r="AC296" s="104">
        <v>0</v>
      </c>
      <c r="AD296" s="104">
        <v>0</v>
      </c>
      <c r="AE296" s="104">
        <v>0</v>
      </c>
      <c r="AF296" s="104">
        <v>0</v>
      </c>
      <c r="AG296" s="104">
        <v>0</v>
      </c>
      <c r="AH296" s="104">
        <v>0</v>
      </c>
      <c r="AI296" s="104">
        <v>0</v>
      </c>
      <c r="AJ296" s="104">
        <v>0</v>
      </c>
      <c r="AK296" s="104">
        <v>0</v>
      </c>
      <c r="AL296" s="104">
        <v>0</v>
      </c>
      <c r="AM296" s="104">
        <v>0</v>
      </c>
      <c r="AN296" s="104">
        <v>0</v>
      </c>
    </row>
    <row r="297" spans="24:40" ht="11.4" hidden="1" customHeight="1" x14ac:dyDescent="0.25">
      <c r="X297" s="104">
        <v>0</v>
      </c>
      <c r="Y297" s="104">
        <v>0</v>
      </c>
      <c r="Z297" s="104">
        <v>0</v>
      </c>
      <c r="AA297" s="104">
        <v>0</v>
      </c>
      <c r="AB297" s="104">
        <v>0</v>
      </c>
      <c r="AC297" s="104">
        <v>0</v>
      </c>
      <c r="AD297" s="104">
        <v>0</v>
      </c>
      <c r="AE297" s="104">
        <v>0</v>
      </c>
      <c r="AF297" s="104">
        <v>0</v>
      </c>
      <c r="AG297" s="104">
        <v>0</v>
      </c>
      <c r="AH297" s="104">
        <v>0</v>
      </c>
      <c r="AI297" s="104">
        <v>0</v>
      </c>
      <c r="AJ297" s="104">
        <v>0</v>
      </c>
      <c r="AK297" s="104">
        <v>0</v>
      </c>
      <c r="AL297" s="104">
        <v>0</v>
      </c>
      <c r="AM297" s="104">
        <v>0</v>
      </c>
      <c r="AN297" s="104">
        <v>0</v>
      </c>
    </row>
    <row r="298" spans="24:40" ht="11.4" hidden="1" customHeight="1" x14ac:dyDescent="0.25">
      <c r="X298" s="104">
        <v>0</v>
      </c>
      <c r="Y298" s="104">
        <v>0</v>
      </c>
      <c r="Z298" s="104">
        <v>0</v>
      </c>
      <c r="AA298" s="104">
        <v>0</v>
      </c>
      <c r="AB298" s="104">
        <v>0</v>
      </c>
      <c r="AC298" s="104">
        <v>0</v>
      </c>
      <c r="AD298" s="104">
        <v>0</v>
      </c>
      <c r="AE298" s="104">
        <v>0</v>
      </c>
      <c r="AF298" s="104">
        <v>0</v>
      </c>
      <c r="AG298" s="104">
        <v>0</v>
      </c>
      <c r="AH298" s="104">
        <v>0</v>
      </c>
      <c r="AI298" s="104">
        <v>0</v>
      </c>
      <c r="AJ298" s="104">
        <v>0</v>
      </c>
      <c r="AK298" s="104">
        <v>0</v>
      </c>
      <c r="AL298" s="104">
        <v>0</v>
      </c>
      <c r="AM298" s="104">
        <v>0</v>
      </c>
      <c r="AN298" s="104">
        <v>0</v>
      </c>
    </row>
    <row r="299" spans="24:40" ht="11.4" hidden="1" customHeight="1" x14ac:dyDescent="0.25">
      <c r="X299" s="104">
        <v>0</v>
      </c>
      <c r="Y299" s="104">
        <v>0</v>
      </c>
      <c r="Z299" s="104">
        <v>0</v>
      </c>
      <c r="AA299" s="104">
        <v>0</v>
      </c>
      <c r="AB299" s="104">
        <v>0</v>
      </c>
      <c r="AC299" s="104">
        <v>0</v>
      </c>
      <c r="AD299" s="104">
        <v>0</v>
      </c>
      <c r="AE299" s="104">
        <v>0</v>
      </c>
      <c r="AF299" s="104">
        <v>0</v>
      </c>
      <c r="AG299" s="104">
        <v>0</v>
      </c>
      <c r="AH299" s="104">
        <v>0</v>
      </c>
      <c r="AI299" s="104">
        <v>0</v>
      </c>
      <c r="AJ299" s="104">
        <v>0</v>
      </c>
      <c r="AK299" s="104">
        <v>0</v>
      </c>
      <c r="AL299" s="104">
        <v>0</v>
      </c>
      <c r="AM299" s="104">
        <v>0</v>
      </c>
      <c r="AN299" s="104">
        <v>0</v>
      </c>
    </row>
    <row r="300" spans="24:40" ht="11.4" hidden="1" customHeight="1" x14ac:dyDescent="0.25">
      <c r="X300" s="104">
        <v>0</v>
      </c>
      <c r="Y300" s="104">
        <v>0</v>
      </c>
      <c r="Z300" s="104">
        <v>0</v>
      </c>
      <c r="AA300" s="104">
        <v>0</v>
      </c>
      <c r="AB300" s="104">
        <v>0</v>
      </c>
      <c r="AC300" s="104">
        <v>0</v>
      </c>
      <c r="AD300" s="104">
        <v>0</v>
      </c>
      <c r="AE300" s="104">
        <v>0</v>
      </c>
      <c r="AF300" s="104">
        <v>0</v>
      </c>
      <c r="AG300" s="104">
        <v>0</v>
      </c>
      <c r="AH300" s="104">
        <v>0</v>
      </c>
      <c r="AI300" s="104">
        <v>0</v>
      </c>
      <c r="AJ300" s="104">
        <v>0</v>
      </c>
      <c r="AK300" s="104">
        <v>0</v>
      </c>
      <c r="AL300" s="104">
        <v>0</v>
      </c>
      <c r="AM300" s="104">
        <v>0</v>
      </c>
      <c r="AN300" s="104">
        <v>0</v>
      </c>
    </row>
    <row r="301" spans="24:40" ht="11.4" hidden="1" customHeight="1" x14ac:dyDescent="0.25">
      <c r="X301" s="104">
        <v>0</v>
      </c>
      <c r="Y301" s="104">
        <v>0</v>
      </c>
      <c r="Z301" s="104">
        <v>0</v>
      </c>
      <c r="AA301" s="104">
        <v>0</v>
      </c>
      <c r="AB301" s="104">
        <v>0</v>
      </c>
      <c r="AC301" s="104">
        <v>0</v>
      </c>
      <c r="AD301" s="104">
        <v>0</v>
      </c>
      <c r="AE301" s="104">
        <v>0</v>
      </c>
      <c r="AF301" s="104">
        <v>0</v>
      </c>
      <c r="AG301" s="104">
        <v>0</v>
      </c>
      <c r="AH301" s="104">
        <v>0</v>
      </c>
      <c r="AI301" s="104">
        <v>0</v>
      </c>
      <c r="AJ301" s="104">
        <v>0</v>
      </c>
      <c r="AK301" s="104">
        <v>0</v>
      </c>
      <c r="AL301" s="104">
        <v>0</v>
      </c>
      <c r="AM301" s="104">
        <v>0</v>
      </c>
      <c r="AN301" s="104">
        <v>0</v>
      </c>
    </row>
    <row r="302" spans="24:40" ht="11.4" hidden="1" customHeight="1" x14ac:dyDescent="0.25">
      <c r="X302" s="104">
        <v>0</v>
      </c>
      <c r="Y302" s="104">
        <v>0</v>
      </c>
      <c r="Z302" s="104">
        <v>0</v>
      </c>
      <c r="AA302" s="104">
        <v>0</v>
      </c>
      <c r="AB302" s="104">
        <v>0</v>
      </c>
      <c r="AC302" s="104">
        <v>0</v>
      </c>
      <c r="AD302" s="104">
        <v>0</v>
      </c>
      <c r="AE302" s="104">
        <v>0</v>
      </c>
      <c r="AF302" s="104">
        <v>0</v>
      </c>
      <c r="AG302" s="104">
        <v>0</v>
      </c>
      <c r="AH302" s="104">
        <v>0</v>
      </c>
      <c r="AI302" s="104">
        <v>0</v>
      </c>
      <c r="AJ302" s="104">
        <v>0</v>
      </c>
      <c r="AK302" s="104">
        <v>0</v>
      </c>
      <c r="AL302" s="104">
        <v>0</v>
      </c>
      <c r="AM302" s="104">
        <v>0</v>
      </c>
      <c r="AN302" s="104">
        <v>0</v>
      </c>
    </row>
    <row r="303" spans="24:40" ht="11.4" hidden="1" customHeight="1" x14ac:dyDescent="0.25">
      <c r="X303" s="104">
        <v>0</v>
      </c>
      <c r="Y303" s="104">
        <v>0</v>
      </c>
      <c r="Z303" s="104">
        <v>0</v>
      </c>
      <c r="AA303" s="104">
        <v>0</v>
      </c>
      <c r="AB303" s="104">
        <v>0</v>
      </c>
      <c r="AC303" s="104">
        <v>0</v>
      </c>
      <c r="AD303" s="104">
        <v>0</v>
      </c>
      <c r="AE303" s="104">
        <v>0</v>
      </c>
      <c r="AF303" s="104">
        <v>0</v>
      </c>
      <c r="AG303" s="104">
        <v>0</v>
      </c>
      <c r="AH303" s="104">
        <v>0</v>
      </c>
      <c r="AI303" s="104">
        <v>0</v>
      </c>
      <c r="AJ303" s="104">
        <v>0</v>
      </c>
      <c r="AK303" s="104">
        <v>0</v>
      </c>
      <c r="AL303" s="104">
        <v>0</v>
      </c>
      <c r="AM303" s="104">
        <v>0</v>
      </c>
      <c r="AN303" s="104">
        <v>0</v>
      </c>
    </row>
    <row r="304" spans="24:40" ht="11.4" hidden="1" customHeight="1" x14ac:dyDescent="0.25">
      <c r="X304" s="104">
        <v>0</v>
      </c>
      <c r="Y304" s="104">
        <v>0</v>
      </c>
      <c r="Z304" s="104">
        <v>0</v>
      </c>
      <c r="AA304" s="104">
        <v>0</v>
      </c>
      <c r="AB304" s="104">
        <v>0</v>
      </c>
      <c r="AC304" s="104">
        <v>0</v>
      </c>
      <c r="AD304" s="104">
        <v>0</v>
      </c>
      <c r="AE304" s="104">
        <v>0</v>
      </c>
      <c r="AF304" s="104">
        <v>0</v>
      </c>
      <c r="AG304" s="104">
        <v>0</v>
      </c>
      <c r="AH304" s="104">
        <v>0</v>
      </c>
      <c r="AI304" s="104">
        <v>0</v>
      </c>
      <c r="AJ304" s="104">
        <v>0</v>
      </c>
      <c r="AK304" s="104">
        <v>0</v>
      </c>
      <c r="AL304" s="104">
        <v>0</v>
      </c>
      <c r="AM304" s="104">
        <v>0</v>
      </c>
      <c r="AN304" s="104">
        <v>0</v>
      </c>
    </row>
    <row r="305" spans="24:40" ht="11.4" hidden="1" customHeight="1" x14ac:dyDescent="0.25">
      <c r="X305" s="104">
        <v>0</v>
      </c>
      <c r="Y305" s="104">
        <v>0</v>
      </c>
      <c r="Z305" s="104">
        <v>0</v>
      </c>
      <c r="AA305" s="104">
        <v>0</v>
      </c>
      <c r="AB305" s="104">
        <v>0</v>
      </c>
      <c r="AC305" s="104">
        <v>0</v>
      </c>
      <c r="AD305" s="104">
        <v>0</v>
      </c>
      <c r="AE305" s="104">
        <v>0</v>
      </c>
      <c r="AF305" s="104">
        <v>0</v>
      </c>
      <c r="AG305" s="104">
        <v>0</v>
      </c>
      <c r="AH305" s="104">
        <v>0</v>
      </c>
      <c r="AI305" s="104">
        <v>0</v>
      </c>
      <c r="AJ305" s="104">
        <v>0</v>
      </c>
      <c r="AK305" s="104">
        <v>0</v>
      </c>
      <c r="AL305" s="104">
        <v>0</v>
      </c>
      <c r="AM305" s="104">
        <v>0</v>
      </c>
      <c r="AN305" s="104">
        <v>0</v>
      </c>
    </row>
    <row r="306" spans="24:40" ht="11.4" hidden="1" customHeight="1" x14ac:dyDescent="0.25">
      <c r="X306" s="104">
        <v>0</v>
      </c>
      <c r="Y306" s="104">
        <v>0</v>
      </c>
      <c r="Z306" s="104">
        <v>0</v>
      </c>
      <c r="AA306" s="104">
        <v>0</v>
      </c>
      <c r="AB306" s="104">
        <v>0</v>
      </c>
      <c r="AC306" s="104">
        <v>0</v>
      </c>
      <c r="AD306" s="104">
        <v>0</v>
      </c>
      <c r="AE306" s="104">
        <v>0</v>
      </c>
      <c r="AF306" s="104">
        <v>0</v>
      </c>
      <c r="AG306" s="104">
        <v>0</v>
      </c>
      <c r="AH306" s="104">
        <v>0</v>
      </c>
      <c r="AI306" s="104">
        <v>0</v>
      </c>
      <c r="AJ306" s="104">
        <v>0</v>
      </c>
      <c r="AK306" s="104">
        <v>0</v>
      </c>
      <c r="AL306" s="104">
        <v>0</v>
      </c>
      <c r="AM306" s="104">
        <v>0</v>
      </c>
      <c r="AN306" s="104">
        <v>0</v>
      </c>
    </row>
    <row r="307" spans="24:40" ht="11.4" hidden="1" customHeight="1" x14ac:dyDescent="0.25">
      <c r="X307" s="104">
        <v>0</v>
      </c>
      <c r="Y307" s="104">
        <v>0</v>
      </c>
      <c r="Z307" s="104">
        <v>0</v>
      </c>
      <c r="AA307" s="104">
        <v>0</v>
      </c>
      <c r="AB307" s="104">
        <v>0</v>
      </c>
      <c r="AC307" s="104">
        <v>0</v>
      </c>
      <c r="AD307" s="104">
        <v>0</v>
      </c>
      <c r="AE307" s="104">
        <v>0</v>
      </c>
      <c r="AF307" s="104">
        <v>0</v>
      </c>
      <c r="AG307" s="104">
        <v>0</v>
      </c>
      <c r="AH307" s="104">
        <v>0</v>
      </c>
      <c r="AI307" s="104">
        <v>0</v>
      </c>
      <c r="AJ307" s="104">
        <v>0</v>
      </c>
      <c r="AK307" s="104">
        <v>0</v>
      </c>
      <c r="AL307" s="104">
        <v>0</v>
      </c>
      <c r="AM307" s="104">
        <v>0</v>
      </c>
      <c r="AN307" s="104">
        <v>0</v>
      </c>
    </row>
    <row r="308" spans="24:40" ht="11.4" hidden="1" customHeight="1" x14ac:dyDescent="0.25">
      <c r="X308" s="104">
        <v>0</v>
      </c>
      <c r="Y308" s="104">
        <v>0</v>
      </c>
      <c r="Z308" s="104">
        <v>0</v>
      </c>
      <c r="AA308" s="104">
        <v>0</v>
      </c>
      <c r="AB308" s="104">
        <v>0</v>
      </c>
      <c r="AC308" s="104">
        <v>0</v>
      </c>
      <c r="AD308" s="104">
        <v>0</v>
      </c>
      <c r="AE308" s="104">
        <v>0</v>
      </c>
      <c r="AF308" s="104">
        <v>0</v>
      </c>
      <c r="AG308" s="104">
        <v>0</v>
      </c>
      <c r="AH308" s="104">
        <v>0</v>
      </c>
      <c r="AI308" s="104">
        <v>0</v>
      </c>
      <c r="AJ308" s="104">
        <v>0</v>
      </c>
      <c r="AK308" s="104">
        <v>0</v>
      </c>
      <c r="AL308" s="104">
        <v>0</v>
      </c>
      <c r="AM308" s="104">
        <v>0</v>
      </c>
      <c r="AN308" s="104">
        <v>0</v>
      </c>
    </row>
    <row r="309" spans="24:40" ht="11.4" hidden="1" customHeight="1" x14ac:dyDescent="0.25">
      <c r="X309" s="104">
        <v>0</v>
      </c>
      <c r="Y309" s="104">
        <v>0</v>
      </c>
      <c r="Z309" s="104">
        <v>0</v>
      </c>
      <c r="AA309" s="104">
        <v>0</v>
      </c>
      <c r="AB309" s="104">
        <v>0</v>
      </c>
      <c r="AC309" s="104">
        <v>0</v>
      </c>
      <c r="AD309" s="104">
        <v>0</v>
      </c>
      <c r="AE309" s="104">
        <v>0</v>
      </c>
      <c r="AF309" s="104">
        <v>0</v>
      </c>
      <c r="AG309" s="104">
        <v>0</v>
      </c>
      <c r="AH309" s="104">
        <v>0</v>
      </c>
      <c r="AI309" s="104">
        <v>0</v>
      </c>
      <c r="AJ309" s="104">
        <v>0</v>
      </c>
      <c r="AK309" s="104">
        <v>0</v>
      </c>
      <c r="AL309" s="104">
        <v>0</v>
      </c>
      <c r="AM309" s="104">
        <v>0</v>
      </c>
      <c r="AN309" s="104">
        <v>0</v>
      </c>
    </row>
    <row r="310" spans="24:40" ht="11.4" hidden="1" customHeight="1" x14ac:dyDescent="0.25">
      <c r="X310" s="104">
        <v>0</v>
      </c>
      <c r="Y310" s="104">
        <v>0</v>
      </c>
      <c r="Z310" s="104">
        <v>0</v>
      </c>
      <c r="AA310" s="104">
        <v>0</v>
      </c>
      <c r="AB310" s="104">
        <v>0</v>
      </c>
      <c r="AC310" s="104">
        <v>0</v>
      </c>
      <c r="AD310" s="104">
        <v>0</v>
      </c>
      <c r="AE310" s="104">
        <v>0</v>
      </c>
      <c r="AF310" s="104">
        <v>0</v>
      </c>
      <c r="AG310" s="104">
        <v>0</v>
      </c>
      <c r="AH310" s="104">
        <v>0</v>
      </c>
      <c r="AI310" s="104">
        <v>0</v>
      </c>
      <c r="AJ310" s="104">
        <v>0</v>
      </c>
      <c r="AK310" s="104">
        <v>0</v>
      </c>
      <c r="AL310" s="104">
        <v>0</v>
      </c>
      <c r="AM310" s="104">
        <v>0</v>
      </c>
      <c r="AN310" s="104">
        <v>0</v>
      </c>
    </row>
    <row r="311" spans="24:40" ht="11.4" hidden="1" customHeight="1" x14ac:dyDescent="0.25">
      <c r="X311" s="104">
        <v>0</v>
      </c>
      <c r="Y311" s="104">
        <v>0</v>
      </c>
      <c r="Z311" s="104">
        <v>0</v>
      </c>
      <c r="AA311" s="104">
        <v>0</v>
      </c>
      <c r="AB311" s="104">
        <v>0</v>
      </c>
      <c r="AC311" s="104">
        <v>0</v>
      </c>
      <c r="AD311" s="104">
        <v>0</v>
      </c>
      <c r="AE311" s="104">
        <v>0</v>
      </c>
      <c r="AF311" s="104">
        <v>0</v>
      </c>
      <c r="AG311" s="104">
        <v>0</v>
      </c>
      <c r="AH311" s="104">
        <v>0</v>
      </c>
      <c r="AI311" s="104">
        <v>0</v>
      </c>
      <c r="AJ311" s="104">
        <v>0</v>
      </c>
      <c r="AK311" s="104">
        <v>0</v>
      </c>
      <c r="AL311" s="104">
        <v>0</v>
      </c>
      <c r="AM311" s="104">
        <v>0</v>
      </c>
      <c r="AN311" s="104">
        <v>0</v>
      </c>
    </row>
    <row r="312" spans="24:40" ht="11.4" hidden="1" customHeight="1" x14ac:dyDescent="0.25">
      <c r="X312" s="104">
        <v>0</v>
      </c>
      <c r="Y312" s="104">
        <v>0</v>
      </c>
      <c r="Z312" s="104">
        <v>0</v>
      </c>
      <c r="AA312" s="104">
        <v>0</v>
      </c>
      <c r="AB312" s="104">
        <v>0</v>
      </c>
      <c r="AC312" s="104">
        <v>0</v>
      </c>
      <c r="AD312" s="104">
        <v>0</v>
      </c>
      <c r="AE312" s="104">
        <v>0</v>
      </c>
      <c r="AF312" s="104">
        <v>0</v>
      </c>
      <c r="AG312" s="104">
        <v>0</v>
      </c>
      <c r="AH312" s="104">
        <v>0</v>
      </c>
      <c r="AI312" s="104">
        <v>0</v>
      </c>
      <c r="AJ312" s="104">
        <v>0</v>
      </c>
      <c r="AK312" s="104">
        <v>0</v>
      </c>
      <c r="AL312" s="104">
        <v>0</v>
      </c>
      <c r="AM312" s="104">
        <v>0</v>
      </c>
      <c r="AN312" s="104">
        <v>0</v>
      </c>
    </row>
    <row r="313" spans="24:40" ht="11.4" hidden="1" customHeight="1" x14ac:dyDescent="0.25">
      <c r="X313" s="104">
        <v>0</v>
      </c>
      <c r="Y313" s="104">
        <v>0</v>
      </c>
      <c r="Z313" s="104">
        <v>0</v>
      </c>
      <c r="AA313" s="104">
        <v>0</v>
      </c>
      <c r="AB313" s="104">
        <v>0</v>
      </c>
      <c r="AC313" s="104">
        <v>0</v>
      </c>
      <c r="AD313" s="104">
        <v>0</v>
      </c>
      <c r="AE313" s="104">
        <v>0</v>
      </c>
      <c r="AF313" s="104">
        <v>0</v>
      </c>
      <c r="AG313" s="104">
        <v>0</v>
      </c>
      <c r="AH313" s="104">
        <v>0</v>
      </c>
      <c r="AI313" s="104">
        <v>0</v>
      </c>
      <c r="AJ313" s="104">
        <v>0</v>
      </c>
      <c r="AK313" s="104">
        <v>0</v>
      </c>
      <c r="AL313" s="104">
        <v>0</v>
      </c>
      <c r="AM313" s="104">
        <v>0</v>
      </c>
      <c r="AN313" s="104">
        <v>0</v>
      </c>
    </row>
    <row r="314" spans="24:40" ht="11.4" hidden="1" customHeight="1" x14ac:dyDescent="0.25">
      <c r="X314" s="104">
        <v>0</v>
      </c>
      <c r="Y314" s="104">
        <v>0</v>
      </c>
      <c r="Z314" s="104">
        <v>0</v>
      </c>
      <c r="AA314" s="104">
        <v>0</v>
      </c>
      <c r="AB314" s="104">
        <v>0</v>
      </c>
      <c r="AC314" s="104">
        <v>0</v>
      </c>
      <c r="AD314" s="104">
        <v>0</v>
      </c>
      <c r="AE314" s="104">
        <v>0</v>
      </c>
      <c r="AF314" s="104">
        <v>0</v>
      </c>
      <c r="AG314" s="104">
        <v>0</v>
      </c>
      <c r="AH314" s="104">
        <v>0</v>
      </c>
      <c r="AI314" s="104">
        <v>0</v>
      </c>
      <c r="AJ314" s="104">
        <v>0</v>
      </c>
      <c r="AK314" s="104">
        <v>0</v>
      </c>
      <c r="AL314" s="104">
        <v>0</v>
      </c>
      <c r="AM314" s="104">
        <v>0</v>
      </c>
      <c r="AN314" s="104">
        <v>0</v>
      </c>
    </row>
    <row r="315" spans="24:40" ht="11.4" hidden="1" customHeight="1" x14ac:dyDescent="0.25">
      <c r="X315" s="104">
        <v>0</v>
      </c>
      <c r="Y315" s="104">
        <v>0</v>
      </c>
      <c r="Z315" s="104">
        <v>0</v>
      </c>
      <c r="AA315" s="104">
        <v>0</v>
      </c>
      <c r="AB315" s="104">
        <v>0</v>
      </c>
      <c r="AC315" s="104">
        <v>0</v>
      </c>
      <c r="AD315" s="104">
        <v>0</v>
      </c>
      <c r="AE315" s="104">
        <v>0</v>
      </c>
      <c r="AF315" s="104">
        <v>0</v>
      </c>
      <c r="AG315" s="104">
        <v>0</v>
      </c>
      <c r="AH315" s="104">
        <v>0</v>
      </c>
      <c r="AI315" s="104">
        <v>0</v>
      </c>
      <c r="AJ315" s="104">
        <v>0</v>
      </c>
      <c r="AK315" s="104">
        <v>0</v>
      </c>
      <c r="AL315" s="104">
        <v>0</v>
      </c>
      <c r="AM315" s="104">
        <v>0</v>
      </c>
      <c r="AN315" s="104">
        <v>0</v>
      </c>
    </row>
    <row r="316" spans="24:40" ht="11.4" hidden="1" customHeight="1" x14ac:dyDescent="0.25">
      <c r="X316" s="104">
        <v>0</v>
      </c>
      <c r="Y316" s="104">
        <v>0</v>
      </c>
      <c r="Z316" s="104">
        <v>0</v>
      </c>
      <c r="AA316" s="104">
        <v>0</v>
      </c>
      <c r="AB316" s="104">
        <v>0</v>
      </c>
      <c r="AC316" s="104">
        <v>0</v>
      </c>
      <c r="AD316" s="104">
        <v>0</v>
      </c>
      <c r="AE316" s="104">
        <v>0</v>
      </c>
      <c r="AF316" s="104">
        <v>0</v>
      </c>
      <c r="AG316" s="104">
        <v>0</v>
      </c>
      <c r="AH316" s="104">
        <v>0</v>
      </c>
      <c r="AI316" s="104">
        <v>0</v>
      </c>
      <c r="AJ316" s="104">
        <v>0</v>
      </c>
      <c r="AK316" s="104">
        <v>0</v>
      </c>
      <c r="AL316" s="104">
        <v>0</v>
      </c>
      <c r="AM316" s="104">
        <v>0</v>
      </c>
      <c r="AN316" s="104">
        <v>0</v>
      </c>
    </row>
    <row r="317" spans="24:40" ht="11.4" hidden="1" customHeight="1" x14ac:dyDescent="0.25">
      <c r="X317" s="104">
        <v>0</v>
      </c>
      <c r="Y317" s="104">
        <v>0</v>
      </c>
      <c r="Z317" s="104">
        <v>0</v>
      </c>
      <c r="AA317" s="104">
        <v>0</v>
      </c>
      <c r="AB317" s="104">
        <v>0</v>
      </c>
      <c r="AC317" s="104">
        <v>0</v>
      </c>
      <c r="AD317" s="104">
        <v>0</v>
      </c>
      <c r="AE317" s="104">
        <v>0</v>
      </c>
      <c r="AF317" s="104">
        <v>0</v>
      </c>
      <c r="AG317" s="104">
        <v>0</v>
      </c>
      <c r="AH317" s="104">
        <v>0</v>
      </c>
      <c r="AI317" s="104">
        <v>0</v>
      </c>
      <c r="AJ317" s="104">
        <v>0</v>
      </c>
      <c r="AK317" s="104">
        <v>0</v>
      </c>
      <c r="AL317" s="104">
        <v>0</v>
      </c>
      <c r="AM317" s="104">
        <v>0</v>
      </c>
      <c r="AN317" s="104">
        <v>0</v>
      </c>
    </row>
    <row r="318" spans="24:40" ht="11.4" hidden="1" customHeight="1" x14ac:dyDescent="0.25">
      <c r="X318" s="104">
        <v>0</v>
      </c>
      <c r="Y318" s="104">
        <v>0</v>
      </c>
      <c r="Z318" s="104">
        <v>0</v>
      </c>
      <c r="AA318" s="104">
        <v>0</v>
      </c>
      <c r="AB318" s="104">
        <v>0</v>
      </c>
      <c r="AC318" s="104">
        <v>0</v>
      </c>
      <c r="AD318" s="104">
        <v>0</v>
      </c>
      <c r="AE318" s="104">
        <v>0</v>
      </c>
      <c r="AF318" s="104">
        <v>0</v>
      </c>
      <c r="AG318" s="104">
        <v>0</v>
      </c>
      <c r="AH318" s="104">
        <v>0</v>
      </c>
      <c r="AI318" s="104">
        <v>0</v>
      </c>
      <c r="AJ318" s="104">
        <v>0</v>
      </c>
      <c r="AK318" s="104">
        <v>0</v>
      </c>
      <c r="AL318" s="104">
        <v>0</v>
      </c>
      <c r="AM318" s="104">
        <v>0</v>
      </c>
      <c r="AN318" s="104">
        <v>0</v>
      </c>
    </row>
    <row r="319" spans="24:40" ht="11.4" hidden="1" customHeight="1" x14ac:dyDescent="0.25">
      <c r="X319" s="104">
        <v>0</v>
      </c>
      <c r="Y319" s="104">
        <v>0</v>
      </c>
      <c r="Z319" s="104">
        <v>0</v>
      </c>
      <c r="AA319" s="104">
        <v>0</v>
      </c>
      <c r="AB319" s="104">
        <v>0</v>
      </c>
      <c r="AC319" s="104">
        <v>0</v>
      </c>
      <c r="AD319" s="104">
        <v>0</v>
      </c>
      <c r="AE319" s="104">
        <v>0</v>
      </c>
      <c r="AF319" s="104">
        <v>0</v>
      </c>
      <c r="AG319" s="104">
        <v>0</v>
      </c>
      <c r="AH319" s="104">
        <v>0</v>
      </c>
      <c r="AI319" s="104">
        <v>0</v>
      </c>
      <c r="AJ319" s="104">
        <v>0</v>
      </c>
      <c r="AK319" s="104">
        <v>0</v>
      </c>
      <c r="AL319" s="104">
        <v>0</v>
      </c>
      <c r="AM319" s="104">
        <v>0</v>
      </c>
      <c r="AN319" s="104">
        <v>0</v>
      </c>
    </row>
    <row r="320" spans="24:40" ht="11.4" hidden="1" customHeight="1" x14ac:dyDescent="0.25">
      <c r="X320" s="104">
        <v>0</v>
      </c>
      <c r="Y320" s="104">
        <v>0</v>
      </c>
      <c r="Z320" s="104">
        <v>0</v>
      </c>
      <c r="AA320" s="104">
        <v>0</v>
      </c>
      <c r="AB320" s="104">
        <v>0</v>
      </c>
      <c r="AC320" s="104">
        <v>0</v>
      </c>
      <c r="AD320" s="104">
        <v>0</v>
      </c>
      <c r="AE320" s="104">
        <v>0</v>
      </c>
      <c r="AF320" s="104">
        <v>0</v>
      </c>
      <c r="AG320" s="104">
        <v>0</v>
      </c>
      <c r="AH320" s="104">
        <v>0</v>
      </c>
      <c r="AI320" s="104">
        <v>0</v>
      </c>
      <c r="AJ320" s="104">
        <v>0</v>
      </c>
      <c r="AK320" s="104">
        <v>0</v>
      </c>
      <c r="AL320" s="104">
        <v>0</v>
      </c>
      <c r="AM320" s="104">
        <v>0</v>
      </c>
      <c r="AN320" s="104">
        <v>0</v>
      </c>
    </row>
    <row r="321" spans="24:40" ht="11.4" hidden="1" customHeight="1" x14ac:dyDescent="0.25">
      <c r="X321" s="104">
        <v>0</v>
      </c>
      <c r="Y321" s="104">
        <v>0</v>
      </c>
      <c r="Z321" s="104">
        <v>0</v>
      </c>
      <c r="AA321" s="104">
        <v>0</v>
      </c>
      <c r="AB321" s="104">
        <v>0</v>
      </c>
      <c r="AC321" s="104">
        <v>0</v>
      </c>
      <c r="AD321" s="104">
        <v>0</v>
      </c>
      <c r="AE321" s="104">
        <v>0</v>
      </c>
      <c r="AF321" s="104">
        <v>0</v>
      </c>
      <c r="AG321" s="104">
        <v>0</v>
      </c>
      <c r="AH321" s="104">
        <v>0</v>
      </c>
      <c r="AI321" s="104">
        <v>0</v>
      </c>
      <c r="AJ321" s="104">
        <v>0</v>
      </c>
      <c r="AK321" s="104">
        <v>0</v>
      </c>
      <c r="AL321" s="104">
        <v>0</v>
      </c>
      <c r="AM321" s="104">
        <v>0</v>
      </c>
      <c r="AN321" s="104">
        <v>0</v>
      </c>
    </row>
    <row r="322" spans="24:40" ht="11.4" hidden="1" customHeight="1" x14ac:dyDescent="0.25">
      <c r="X322" s="104">
        <v>0</v>
      </c>
      <c r="Y322" s="104">
        <v>0</v>
      </c>
      <c r="Z322" s="104">
        <v>0</v>
      </c>
      <c r="AA322" s="104">
        <v>0</v>
      </c>
      <c r="AB322" s="104">
        <v>0</v>
      </c>
      <c r="AC322" s="104">
        <v>0</v>
      </c>
      <c r="AD322" s="104">
        <v>0</v>
      </c>
      <c r="AE322" s="104">
        <v>0</v>
      </c>
      <c r="AF322" s="104">
        <v>0</v>
      </c>
      <c r="AG322" s="104">
        <v>0</v>
      </c>
      <c r="AH322" s="104">
        <v>0</v>
      </c>
      <c r="AI322" s="104">
        <v>0</v>
      </c>
      <c r="AJ322" s="104">
        <v>0</v>
      </c>
      <c r="AK322" s="104">
        <v>0</v>
      </c>
      <c r="AL322" s="104">
        <v>0</v>
      </c>
      <c r="AM322" s="104">
        <v>0</v>
      </c>
      <c r="AN322" s="104">
        <v>0</v>
      </c>
    </row>
    <row r="323" spans="24:40" ht="11.4" hidden="1" customHeight="1" x14ac:dyDescent="0.25">
      <c r="X323" s="104">
        <v>0</v>
      </c>
      <c r="Y323" s="104">
        <v>0</v>
      </c>
      <c r="Z323" s="104">
        <v>0</v>
      </c>
      <c r="AA323" s="104">
        <v>0</v>
      </c>
      <c r="AB323" s="104">
        <v>0</v>
      </c>
      <c r="AC323" s="104">
        <v>0</v>
      </c>
      <c r="AD323" s="104">
        <v>0</v>
      </c>
      <c r="AE323" s="104">
        <v>0</v>
      </c>
      <c r="AF323" s="104">
        <v>0</v>
      </c>
      <c r="AG323" s="104">
        <v>0</v>
      </c>
      <c r="AH323" s="104">
        <v>0</v>
      </c>
      <c r="AI323" s="104">
        <v>0</v>
      </c>
      <c r="AJ323" s="104">
        <v>0</v>
      </c>
      <c r="AK323" s="104">
        <v>0</v>
      </c>
      <c r="AL323" s="104">
        <v>0</v>
      </c>
      <c r="AM323" s="104">
        <v>0</v>
      </c>
      <c r="AN323" s="104">
        <v>0</v>
      </c>
    </row>
    <row r="324" spans="24:40" ht="11.4" hidden="1" customHeight="1" x14ac:dyDescent="0.25">
      <c r="X324" s="104">
        <v>0</v>
      </c>
      <c r="Y324" s="104">
        <v>0</v>
      </c>
      <c r="Z324" s="104">
        <v>0</v>
      </c>
      <c r="AA324" s="104">
        <v>0</v>
      </c>
      <c r="AB324" s="104">
        <v>0</v>
      </c>
      <c r="AC324" s="104">
        <v>0</v>
      </c>
      <c r="AD324" s="104">
        <v>0</v>
      </c>
      <c r="AE324" s="104">
        <v>0</v>
      </c>
      <c r="AF324" s="104">
        <v>0</v>
      </c>
      <c r="AG324" s="104">
        <v>0</v>
      </c>
      <c r="AH324" s="104">
        <v>0</v>
      </c>
      <c r="AI324" s="104">
        <v>0</v>
      </c>
      <c r="AJ324" s="104">
        <v>0</v>
      </c>
      <c r="AK324" s="104">
        <v>0</v>
      </c>
      <c r="AL324" s="104">
        <v>0</v>
      </c>
      <c r="AM324" s="104">
        <v>0</v>
      </c>
      <c r="AN324" s="104">
        <v>0</v>
      </c>
    </row>
    <row r="325" spans="24:40" ht="11.4" hidden="1" customHeight="1" x14ac:dyDescent="0.25">
      <c r="X325" s="104">
        <v>0</v>
      </c>
      <c r="Y325" s="104">
        <v>0</v>
      </c>
      <c r="Z325" s="104">
        <v>0</v>
      </c>
      <c r="AA325" s="104">
        <v>0</v>
      </c>
      <c r="AB325" s="104">
        <v>0</v>
      </c>
      <c r="AC325" s="104">
        <v>0</v>
      </c>
      <c r="AD325" s="104">
        <v>0</v>
      </c>
      <c r="AE325" s="104">
        <v>0</v>
      </c>
      <c r="AF325" s="104">
        <v>0</v>
      </c>
      <c r="AG325" s="104">
        <v>0</v>
      </c>
      <c r="AH325" s="104">
        <v>0</v>
      </c>
      <c r="AI325" s="104">
        <v>0</v>
      </c>
      <c r="AJ325" s="104">
        <v>0</v>
      </c>
      <c r="AK325" s="104">
        <v>0</v>
      </c>
      <c r="AL325" s="104">
        <v>0</v>
      </c>
      <c r="AM325" s="104">
        <v>0</v>
      </c>
      <c r="AN325" s="104">
        <v>0</v>
      </c>
    </row>
    <row r="326" spans="24:40" ht="11.4" hidden="1" customHeight="1" x14ac:dyDescent="0.25">
      <c r="X326" s="104">
        <v>0</v>
      </c>
      <c r="Y326" s="104">
        <v>0</v>
      </c>
      <c r="Z326" s="104">
        <v>0</v>
      </c>
      <c r="AA326" s="104">
        <v>0</v>
      </c>
      <c r="AB326" s="104">
        <v>0</v>
      </c>
      <c r="AC326" s="104">
        <v>0</v>
      </c>
      <c r="AD326" s="104">
        <v>0</v>
      </c>
      <c r="AE326" s="104">
        <v>0</v>
      </c>
      <c r="AF326" s="104">
        <v>0</v>
      </c>
      <c r="AG326" s="104">
        <v>0</v>
      </c>
      <c r="AH326" s="104">
        <v>0</v>
      </c>
      <c r="AI326" s="104">
        <v>0</v>
      </c>
      <c r="AJ326" s="104">
        <v>0</v>
      </c>
      <c r="AK326" s="104">
        <v>0</v>
      </c>
      <c r="AL326" s="104">
        <v>0</v>
      </c>
      <c r="AM326" s="104">
        <v>0</v>
      </c>
      <c r="AN326" s="104">
        <v>0</v>
      </c>
    </row>
    <row r="327" spans="24:40" ht="11.4" hidden="1" customHeight="1" x14ac:dyDescent="0.25"/>
    <row r="328" spans="24:40" ht="11.4" hidden="1" customHeight="1" x14ac:dyDescent="0.25"/>
    <row r="329" spans="24:40" ht="11.4" hidden="1" customHeight="1" x14ac:dyDescent="0.25"/>
    <row r="330" spans="24:40" ht="11.4" hidden="1" customHeight="1" x14ac:dyDescent="0.25"/>
    <row r="331" spans="24:40" ht="11.4" hidden="1" customHeight="1" x14ac:dyDescent="0.25"/>
    <row r="332" spans="24:40" ht="11.4" hidden="1" customHeight="1" x14ac:dyDescent="0.25"/>
    <row r="333" spans="24:40" ht="11.4" hidden="1" customHeight="1" x14ac:dyDescent="0.25"/>
    <row r="334" spans="24:40" ht="11.4" hidden="1" customHeight="1" x14ac:dyDescent="0.25"/>
    <row r="335" spans="24:40" ht="11.4" hidden="1" customHeight="1" x14ac:dyDescent="0.25"/>
    <row r="336" spans="24:40" ht="11.4" hidden="1" customHeight="1" x14ac:dyDescent="0.25"/>
    <row r="337" ht="11.4" hidden="1" customHeight="1" x14ac:dyDescent="0.25"/>
    <row r="338" ht="11.4" hidden="1" customHeight="1" x14ac:dyDescent="0.25"/>
    <row r="339" ht="11.4" hidden="1" customHeight="1" x14ac:dyDescent="0.25"/>
    <row r="340" ht="11.4" hidden="1" customHeight="1" x14ac:dyDescent="0.25"/>
    <row r="341" ht="11.4" hidden="1" customHeight="1" x14ac:dyDescent="0.25"/>
    <row r="342" ht="11.4" hidden="1" customHeight="1" x14ac:dyDescent="0.25"/>
    <row r="343" ht="11.4" hidden="1" customHeight="1" x14ac:dyDescent="0.25"/>
    <row r="344" ht="11.4" hidden="1" customHeight="1" x14ac:dyDescent="0.25"/>
    <row r="345" ht="11.4" hidden="1" customHeight="1" x14ac:dyDescent="0.25"/>
    <row r="346" ht="11.4" hidden="1" customHeight="1" x14ac:dyDescent="0.25"/>
    <row r="347" ht="11.4" hidden="1" customHeight="1" x14ac:dyDescent="0.25"/>
    <row r="348" ht="11.4" hidden="1" customHeight="1" x14ac:dyDescent="0.25"/>
    <row r="349" ht="11.4" hidden="1" customHeight="1" x14ac:dyDescent="0.25"/>
    <row r="350" ht="11.4" hidden="1" customHeight="1" x14ac:dyDescent="0.25"/>
    <row r="351" ht="11.4" hidden="1" customHeight="1" x14ac:dyDescent="0.25"/>
    <row r="352" ht="11.4" hidden="1" customHeight="1" x14ac:dyDescent="0.25"/>
    <row r="353" ht="11.4" hidden="1" customHeight="1" x14ac:dyDescent="0.25"/>
    <row r="354" ht="11.4" hidden="1" customHeight="1" x14ac:dyDescent="0.25"/>
    <row r="355" ht="11.4" hidden="1" customHeight="1" x14ac:dyDescent="0.25"/>
    <row r="356" ht="11.4" hidden="1" customHeight="1" x14ac:dyDescent="0.25"/>
    <row r="357" ht="11.4" hidden="1" customHeight="1" x14ac:dyDescent="0.25"/>
    <row r="358" ht="11.4" hidden="1" customHeight="1" x14ac:dyDescent="0.25"/>
    <row r="359" ht="11.4" hidden="1" customHeight="1" x14ac:dyDescent="0.25"/>
    <row r="360" ht="11.4" hidden="1" customHeight="1" x14ac:dyDescent="0.25"/>
    <row r="361" ht="11.4" hidden="1" customHeight="1" x14ac:dyDescent="0.25"/>
    <row r="362" ht="11.4" hidden="1" customHeight="1" x14ac:dyDescent="0.25"/>
    <row r="363" ht="11.4" hidden="1" customHeight="1" x14ac:dyDescent="0.25"/>
    <row r="364" ht="11.4" hidden="1" customHeight="1" x14ac:dyDescent="0.25"/>
    <row r="365" ht="11.4" hidden="1" customHeight="1" x14ac:dyDescent="0.25"/>
    <row r="366" ht="11.4" hidden="1" customHeight="1" x14ac:dyDescent="0.25"/>
    <row r="367" ht="11.4" hidden="1" customHeight="1" x14ac:dyDescent="0.25"/>
    <row r="368" ht="11.4" hidden="1" customHeight="1" x14ac:dyDescent="0.25"/>
    <row r="369" ht="11.4" hidden="1" customHeight="1" x14ac:dyDescent="0.25"/>
    <row r="370" ht="11.4" hidden="1" customHeight="1" x14ac:dyDescent="0.25"/>
    <row r="371" ht="11.4" hidden="1" customHeight="1" x14ac:dyDescent="0.25"/>
    <row r="372" ht="11.4" hidden="1" customHeight="1" x14ac:dyDescent="0.25"/>
    <row r="373" ht="11.4" hidden="1" customHeight="1" x14ac:dyDescent="0.25"/>
    <row r="374" ht="11.4" hidden="1" customHeight="1" x14ac:dyDescent="0.25"/>
    <row r="375" ht="11.4" hidden="1" customHeight="1" x14ac:dyDescent="0.25"/>
    <row r="376" ht="11.4" hidden="1" customHeight="1" x14ac:dyDescent="0.25"/>
    <row r="377" ht="11.4" hidden="1" customHeight="1" x14ac:dyDescent="0.25"/>
    <row r="378" ht="11.4" hidden="1" customHeight="1" x14ac:dyDescent="0.25"/>
    <row r="379" ht="11.4" hidden="1" customHeight="1" x14ac:dyDescent="0.25"/>
    <row r="380" ht="11.4" hidden="1" customHeight="1" x14ac:dyDescent="0.25"/>
    <row r="381" ht="11.4" hidden="1" customHeight="1" x14ac:dyDescent="0.25"/>
    <row r="382" ht="11.4" hidden="1" customHeight="1" x14ac:dyDescent="0.25"/>
    <row r="383" ht="11.4" hidden="1" customHeight="1" x14ac:dyDescent="0.25"/>
    <row r="384" ht="11.4" hidden="1" customHeight="1" x14ac:dyDescent="0.25"/>
    <row r="385" ht="11.4" hidden="1" customHeight="1" x14ac:dyDescent="0.25"/>
    <row r="386" ht="11.4" hidden="1" customHeight="1" x14ac:dyDescent="0.25"/>
    <row r="387" ht="11.4" hidden="1" customHeight="1" x14ac:dyDescent="0.25"/>
    <row r="388" ht="11.4" hidden="1" customHeight="1" x14ac:dyDescent="0.25"/>
    <row r="389" ht="11.4" hidden="1" customHeight="1" x14ac:dyDescent="0.25"/>
    <row r="390" ht="11.4" hidden="1" customHeight="1" x14ac:dyDescent="0.25"/>
    <row r="391" ht="11.4" hidden="1" customHeight="1" x14ac:dyDescent="0.25"/>
    <row r="392" ht="11.4" hidden="1" customHeight="1" x14ac:dyDescent="0.25"/>
    <row r="393" ht="11.4" hidden="1" customHeight="1" x14ac:dyDescent="0.25"/>
    <row r="394" ht="11.4" hidden="1" customHeight="1" x14ac:dyDescent="0.25"/>
    <row r="395" ht="11.4" hidden="1" customHeight="1" x14ac:dyDescent="0.25"/>
    <row r="396" ht="11.4" hidden="1" customHeight="1" x14ac:dyDescent="0.25"/>
    <row r="397" ht="11.4" hidden="1" customHeight="1" x14ac:dyDescent="0.25"/>
    <row r="398" ht="11.4" hidden="1" customHeight="1" x14ac:dyDescent="0.25"/>
    <row r="399" ht="11.4" hidden="1" customHeight="1" x14ac:dyDescent="0.25"/>
    <row r="400" ht="11.4" hidden="1" customHeight="1" x14ac:dyDescent="0.25"/>
  </sheetData>
  <sheetProtection algorithmName="SHA-512" hashValue="7sbB5St866co9AOei+YpDVU47PdfZyKbsBq7GIgujFgn5R6vQNfpEItSPsiscqFpTXyZTbIkJlnT1kwJVr424w==" saltValue="3pgw+3wwRsi1Ix4SO+Kzug==" spinCount="100000" sheet="1" selectLockedCells="1" selectUnlockedCells="1"/>
  <mergeCells count="21">
    <mergeCell ref="X246:AN246"/>
    <mergeCell ref="N35:P39"/>
    <mergeCell ref="D35:L39"/>
    <mergeCell ref="C10:C11"/>
    <mergeCell ref="F1:H1"/>
    <mergeCell ref="J1:L1"/>
    <mergeCell ref="N1:P1"/>
    <mergeCell ref="X165:AN165"/>
    <mergeCell ref="X84:AN84"/>
    <mergeCell ref="J10:J11"/>
    <mergeCell ref="K10:K11"/>
    <mergeCell ref="L10:L11"/>
    <mergeCell ref="N10:N11"/>
    <mergeCell ref="O10:O11"/>
    <mergeCell ref="P10:P11"/>
    <mergeCell ref="N20:P24"/>
    <mergeCell ref="N25:P29"/>
    <mergeCell ref="N30:P34"/>
    <mergeCell ref="D20:L24"/>
    <mergeCell ref="D25:L29"/>
    <mergeCell ref="D30:L34"/>
  </mergeCells>
  <conditionalFormatting sqref="N12:P18 N3:P10 N25">
    <cfRule type="cellIs" dxfId="7" priority="7" stopIfTrue="1" operator="equal">
      <formula>TRUE</formula>
    </cfRule>
    <cfRule type="containsText" dxfId="6" priority="8" operator="containsText" text="FALSE">
      <formula>NOT(ISERROR(SEARCH("FALSE",N3)))</formula>
    </cfRule>
  </conditionalFormatting>
  <conditionalFormatting sqref="N35">
    <cfRule type="cellIs" dxfId="5" priority="1" stopIfTrue="1" operator="equal">
      <formula>TRUE</formula>
    </cfRule>
    <cfRule type="containsText" dxfId="4" priority="2" operator="containsText" text="FALSE">
      <formula>NOT(ISERROR(SEARCH("FALSE",N35)))</formula>
    </cfRule>
  </conditionalFormatting>
  <conditionalFormatting sqref="N20">
    <cfRule type="cellIs" dxfId="3" priority="5" stopIfTrue="1" operator="equal">
      <formula>TRUE</formula>
    </cfRule>
    <cfRule type="containsText" dxfId="2" priority="6" operator="containsText" text="FALSE">
      <formula>NOT(ISERROR(SEARCH("FALSE",N20)))</formula>
    </cfRule>
  </conditionalFormatting>
  <conditionalFormatting sqref="N30">
    <cfRule type="cellIs" dxfId="1" priority="3" stopIfTrue="1" operator="equal">
      <formula>TRUE</formula>
    </cfRule>
    <cfRule type="containsText" dxfId="0" priority="4" operator="containsText" text="FALSE">
      <formula>NOT(ISERROR(SEARCH("FALSE",N30)))</formula>
    </cfRule>
  </conditionalFormatting>
  <printOptions horizontalCentered="1"/>
  <pageMargins left="0.75" right="0.75" top="0.81" bottom="0.75" header="0.5" footer="0.5"/>
  <pageSetup scale="6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476"/>
  <sheetViews>
    <sheetView zoomScale="115" zoomScaleNormal="115" workbookViewId="0">
      <pane ySplit="1" topLeftCell="A2" activePane="bottomLeft" state="frozen"/>
      <selection pane="bottomLeft" activeCell="D12" sqref="D12"/>
    </sheetView>
  </sheetViews>
  <sheetFormatPr defaultRowHeight="12.5" x14ac:dyDescent="0.25"/>
  <cols>
    <col min="1" max="1" width="13.1796875" bestFit="1" customWidth="1"/>
    <col min="2" max="2" width="12.36328125" bestFit="1" customWidth="1"/>
    <col min="4" max="4" width="13.81640625" bestFit="1" customWidth="1"/>
    <col min="5" max="5" width="12.90625" bestFit="1" customWidth="1"/>
    <col min="6" max="6" width="10.54296875" bestFit="1" customWidth="1"/>
    <col min="7" max="7" width="19.36328125" bestFit="1" customWidth="1"/>
    <col min="8" max="8" width="24.90625" style="160" bestFit="1" customWidth="1"/>
    <col min="9" max="9" width="25.6328125" bestFit="1" customWidth="1"/>
    <col min="10" max="10" width="24" bestFit="1" customWidth="1"/>
  </cols>
  <sheetData>
    <row r="1" spans="1:10" ht="14.5" x14ac:dyDescent="0.35">
      <c r="A1" s="200" t="s">
        <v>218</v>
      </c>
      <c r="B1" s="201" t="s">
        <v>4185</v>
      </c>
      <c r="C1" s="200"/>
      <c r="D1" s="200" t="s">
        <v>217</v>
      </c>
      <c r="E1" s="200" t="s">
        <v>216</v>
      </c>
      <c r="F1" s="200" t="s">
        <v>229</v>
      </c>
      <c r="G1" s="200" t="s">
        <v>230</v>
      </c>
      <c r="H1" s="200" t="s">
        <v>231</v>
      </c>
      <c r="I1" s="200" t="s">
        <v>232</v>
      </c>
      <c r="J1" s="200" t="s">
        <v>233</v>
      </c>
    </row>
    <row r="2" spans="1:10" ht="14.5" x14ac:dyDescent="0.35">
      <c r="A2" s="202">
        <v>10004</v>
      </c>
      <c r="B2" s="202" t="s">
        <v>253</v>
      </c>
      <c r="D2" s="203">
        <v>24</v>
      </c>
      <c r="E2" s="203" t="s">
        <v>215</v>
      </c>
      <c r="F2" s="202">
        <v>2020</v>
      </c>
      <c r="G2" s="202">
        <v>61898</v>
      </c>
      <c r="H2">
        <v>6606</v>
      </c>
      <c r="I2">
        <v>0</v>
      </c>
      <c r="J2">
        <v>2137</v>
      </c>
    </row>
    <row r="3" spans="1:10" ht="14.5" x14ac:dyDescent="0.35">
      <c r="A3" s="202">
        <v>10014</v>
      </c>
      <c r="B3" s="202" t="s">
        <v>254</v>
      </c>
      <c r="D3" s="203">
        <v>1</v>
      </c>
      <c r="E3" s="203" t="s">
        <v>215</v>
      </c>
      <c r="F3" s="202">
        <v>2020</v>
      </c>
      <c r="G3" s="202">
        <v>27004244</v>
      </c>
      <c r="H3">
        <v>339798</v>
      </c>
      <c r="I3">
        <v>6834</v>
      </c>
      <c r="J3">
        <v>18569</v>
      </c>
    </row>
    <row r="4" spans="1:10" ht="14.5" x14ac:dyDescent="0.35">
      <c r="A4" s="202">
        <v>10014</v>
      </c>
      <c r="B4" s="202" t="s">
        <v>255</v>
      </c>
      <c r="D4" s="203">
        <v>2.1</v>
      </c>
      <c r="E4" s="203" t="s">
        <v>215</v>
      </c>
      <c r="F4" s="202">
        <v>2020</v>
      </c>
      <c r="G4" s="202">
        <v>19659779</v>
      </c>
      <c r="H4">
        <v>322379</v>
      </c>
      <c r="I4">
        <v>6484</v>
      </c>
      <c r="J4">
        <v>17617</v>
      </c>
    </row>
    <row r="5" spans="1:10" ht="14.5" x14ac:dyDescent="0.35">
      <c r="A5" s="202">
        <v>10014</v>
      </c>
      <c r="B5" s="202" t="s">
        <v>256</v>
      </c>
      <c r="D5" s="203">
        <v>5.0999999999999996</v>
      </c>
      <c r="E5" s="203" t="s">
        <v>215</v>
      </c>
      <c r="F5" s="202">
        <v>2020</v>
      </c>
      <c r="G5" s="202">
        <v>9892593</v>
      </c>
      <c r="H5">
        <v>106424</v>
      </c>
      <c r="I5">
        <v>2140</v>
      </c>
      <c r="J5">
        <v>5816</v>
      </c>
    </row>
    <row r="6" spans="1:10" ht="14.5" x14ac:dyDescent="0.35">
      <c r="A6" s="202">
        <v>10014</v>
      </c>
      <c r="B6" s="202" t="s">
        <v>257</v>
      </c>
      <c r="D6" s="203">
        <v>9</v>
      </c>
      <c r="E6" s="203" t="s">
        <v>215</v>
      </c>
      <c r="F6" s="202">
        <v>2020</v>
      </c>
      <c r="G6" s="202">
        <v>10040137</v>
      </c>
      <c r="H6">
        <v>178822</v>
      </c>
      <c r="I6">
        <v>3597</v>
      </c>
      <c r="J6">
        <v>3639</v>
      </c>
    </row>
    <row r="7" spans="1:10" ht="14.5" x14ac:dyDescent="0.35">
      <c r="A7" s="202">
        <v>10030</v>
      </c>
      <c r="B7" s="202" t="s">
        <v>258</v>
      </c>
      <c r="D7" s="203">
        <v>1</v>
      </c>
      <c r="E7" s="203" t="s">
        <v>215</v>
      </c>
      <c r="F7" s="202">
        <v>2020</v>
      </c>
      <c r="G7" s="202">
        <v>798338</v>
      </c>
      <c r="H7">
        <v>10568</v>
      </c>
      <c r="I7">
        <v>296</v>
      </c>
      <c r="J7">
        <v>412</v>
      </c>
    </row>
    <row r="8" spans="1:10" ht="14.5" x14ac:dyDescent="0.35">
      <c r="A8" s="202">
        <v>10030</v>
      </c>
      <c r="B8" s="202" t="s">
        <v>261</v>
      </c>
      <c r="D8" s="203">
        <v>17.100000000000001</v>
      </c>
      <c r="E8" s="203" t="s">
        <v>215</v>
      </c>
      <c r="F8" s="202">
        <v>2020</v>
      </c>
      <c r="G8" s="204">
        <v>33461590</v>
      </c>
      <c r="H8">
        <v>201766</v>
      </c>
      <c r="I8">
        <v>5015</v>
      </c>
      <c r="J8">
        <v>7863</v>
      </c>
    </row>
    <row r="9" spans="1:10" ht="14.5" x14ac:dyDescent="0.35">
      <c r="A9" s="202">
        <v>10030</v>
      </c>
      <c r="B9" s="202" t="s">
        <v>262</v>
      </c>
      <c r="D9" s="203">
        <v>17.2</v>
      </c>
      <c r="E9" s="203" t="s">
        <v>215</v>
      </c>
      <c r="F9" s="202">
        <v>2020</v>
      </c>
      <c r="G9" s="203">
        <v>15857614</v>
      </c>
      <c r="H9">
        <v>161870</v>
      </c>
      <c r="I9">
        <v>4552</v>
      </c>
      <c r="J9">
        <v>6364</v>
      </c>
    </row>
    <row r="10" spans="1:10" ht="14.5" x14ac:dyDescent="0.35">
      <c r="A10" s="202">
        <v>10030</v>
      </c>
      <c r="B10" s="202" t="s">
        <v>263</v>
      </c>
      <c r="D10" s="203">
        <v>18</v>
      </c>
      <c r="E10" s="203" t="s">
        <v>215</v>
      </c>
      <c r="F10" s="202">
        <v>2020</v>
      </c>
      <c r="G10" s="202">
        <v>990999</v>
      </c>
      <c r="H10">
        <v>4362</v>
      </c>
      <c r="I10">
        <v>125</v>
      </c>
      <c r="J10">
        <v>193</v>
      </c>
    </row>
    <row r="11" spans="1:10" ht="14.5" x14ac:dyDescent="0.35">
      <c r="A11" s="202">
        <v>10030</v>
      </c>
      <c r="B11" s="202" t="s">
        <v>4186</v>
      </c>
      <c r="D11" s="203">
        <v>19.3</v>
      </c>
      <c r="E11" s="203" t="s">
        <v>215</v>
      </c>
      <c r="F11" s="204">
        <v>2020</v>
      </c>
      <c r="G11" s="205">
        <v>0</v>
      </c>
      <c r="H11">
        <v>1513</v>
      </c>
      <c r="I11">
        <v>45</v>
      </c>
      <c r="J11">
        <v>66</v>
      </c>
    </row>
    <row r="12" spans="1:10" ht="14.5" x14ac:dyDescent="0.35">
      <c r="A12" s="202">
        <v>10030</v>
      </c>
      <c r="B12" s="202" t="s">
        <v>264</v>
      </c>
      <c r="D12" s="203">
        <v>19.399999999999999</v>
      </c>
      <c r="E12" s="203" t="s">
        <v>215</v>
      </c>
      <c r="F12" s="204">
        <v>2020</v>
      </c>
      <c r="G12" s="206">
        <v>1513338</v>
      </c>
      <c r="H12">
        <v>0</v>
      </c>
      <c r="I12">
        <v>0</v>
      </c>
      <c r="J12">
        <v>0</v>
      </c>
    </row>
    <row r="13" spans="1:10" ht="14.5" x14ac:dyDescent="0.35">
      <c r="A13" s="202">
        <v>10030</v>
      </c>
      <c r="B13" s="202" t="s">
        <v>259</v>
      </c>
      <c r="D13" s="203">
        <v>2.1</v>
      </c>
      <c r="E13" s="203" t="s">
        <v>215</v>
      </c>
      <c r="F13" s="202">
        <v>2020</v>
      </c>
      <c r="G13" s="202">
        <v>2077979</v>
      </c>
      <c r="H13">
        <v>7425</v>
      </c>
      <c r="I13">
        <v>199</v>
      </c>
      <c r="J13">
        <v>275</v>
      </c>
    </row>
    <row r="14" spans="1:10" ht="14.5" x14ac:dyDescent="0.35">
      <c r="A14" s="202">
        <v>10030</v>
      </c>
      <c r="B14" s="202" t="s">
        <v>265</v>
      </c>
      <c r="D14" s="203">
        <v>23</v>
      </c>
      <c r="E14" s="203" t="s">
        <v>215</v>
      </c>
      <c r="F14" s="202">
        <v>2020</v>
      </c>
      <c r="G14" s="202">
        <v>136854</v>
      </c>
      <c r="H14">
        <v>847</v>
      </c>
      <c r="I14">
        <v>96</v>
      </c>
      <c r="J14">
        <v>140</v>
      </c>
    </row>
    <row r="15" spans="1:10" ht="14.5" x14ac:dyDescent="0.35">
      <c r="A15" s="202">
        <v>10030</v>
      </c>
      <c r="B15" s="202" t="s">
        <v>266</v>
      </c>
      <c r="D15" s="203">
        <v>24</v>
      </c>
      <c r="E15" s="203" t="s">
        <v>215</v>
      </c>
      <c r="F15" s="202">
        <v>2020</v>
      </c>
      <c r="G15" s="202">
        <v>7426629</v>
      </c>
      <c r="H15">
        <v>85540</v>
      </c>
      <c r="I15">
        <v>3222</v>
      </c>
      <c r="J15">
        <v>4501</v>
      </c>
    </row>
    <row r="16" spans="1:10" ht="14.5" x14ac:dyDescent="0.35">
      <c r="A16" s="202">
        <v>10030</v>
      </c>
      <c r="B16" s="202" t="s">
        <v>4187</v>
      </c>
      <c r="D16" s="203">
        <v>5.0999999999999996</v>
      </c>
      <c r="E16" s="203" t="s">
        <v>215</v>
      </c>
      <c r="F16" s="202">
        <v>2020</v>
      </c>
      <c r="G16" s="202">
        <v>135245</v>
      </c>
      <c r="H16">
        <v>304</v>
      </c>
      <c r="I16">
        <v>7</v>
      </c>
      <c r="J16">
        <v>14</v>
      </c>
    </row>
    <row r="17" spans="1:10" ht="14.5" x14ac:dyDescent="0.35">
      <c r="A17" s="202">
        <v>10030</v>
      </c>
      <c r="B17" s="202" t="s">
        <v>260</v>
      </c>
      <c r="D17" s="203">
        <v>9</v>
      </c>
      <c r="E17" s="203" t="s">
        <v>215</v>
      </c>
      <c r="F17" s="202">
        <v>2020</v>
      </c>
      <c r="G17" s="202">
        <v>13643424</v>
      </c>
      <c r="H17">
        <v>157501</v>
      </c>
      <c r="I17">
        <v>3047</v>
      </c>
      <c r="J17">
        <v>4102</v>
      </c>
    </row>
    <row r="18" spans="1:10" ht="14.5" x14ac:dyDescent="0.35">
      <c r="A18" s="202">
        <v>10043</v>
      </c>
      <c r="B18" s="202" t="s">
        <v>267</v>
      </c>
      <c r="D18" s="203">
        <v>1</v>
      </c>
      <c r="E18" s="203" t="s">
        <v>215</v>
      </c>
      <c r="F18" s="202">
        <v>2020</v>
      </c>
      <c r="G18" s="202">
        <v>718081</v>
      </c>
      <c r="H18">
        <v>718</v>
      </c>
      <c r="I18">
        <v>54</v>
      </c>
      <c r="J18">
        <v>9</v>
      </c>
    </row>
    <row r="19" spans="1:10" ht="14.5" x14ac:dyDescent="0.35">
      <c r="A19" s="202">
        <v>10043</v>
      </c>
      <c r="B19" s="202" t="s">
        <v>273</v>
      </c>
      <c r="D19" s="203">
        <v>17.100000000000001</v>
      </c>
      <c r="E19" s="203" t="s">
        <v>215</v>
      </c>
      <c r="F19" s="202">
        <v>2020</v>
      </c>
      <c r="G19" s="204">
        <v>611461</v>
      </c>
      <c r="H19">
        <v>5556</v>
      </c>
      <c r="I19">
        <v>56</v>
      </c>
      <c r="J19">
        <v>52</v>
      </c>
    </row>
    <row r="20" spans="1:10" ht="14.5" x14ac:dyDescent="0.35">
      <c r="A20" s="202">
        <v>10043</v>
      </c>
      <c r="B20" s="202" t="s">
        <v>4188</v>
      </c>
      <c r="D20" s="203">
        <v>17.2</v>
      </c>
      <c r="E20" s="203" t="s">
        <v>215</v>
      </c>
      <c r="F20" s="202">
        <v>2020</v>
      </c>
      <c r="G20" s="203">
        <v>0</v>
      </c>
      <c r="H20">
        <v>0</v>
      </c>
      <c r="I20">
        <v>0</v>
      </c>
      <c r="J20">
        <v>0</v>
      </c>
    </row>
    <row r="21" spans="1:10" ht="14.5" x14ac:dyDescent="0.35">
      <c r="A21" s="202">
        <v>10043</v>
      </c>
      <c r="B21" s="202" t="s">
        <v>268</v>
      </c>
      <c r="D21" s="203">
        <v>2.1</v>
      </c>
      <c r="E21" s="203" t="s">
        <v>215</v>
      </c>
      <c r="F21" s="202">
        <v>2020</v>
      </c>
      <c r="G21" s="202">
        <v>3822287</v>
      </c>
      <c r="H21">
        <v>4352</v>
      </c>
      <c r="I21">
        <v>232</v>
      </c>
      <c r="J21">
        <v>40</v>
      </c>
    </row>
    <row r="22" spans="1:10" ht="14.5" x14ac:dyDescent="0.35">
      <c r="A22" s="202">
        <v>10043</v>
      </c>
      <c r="B22" s="202" t="s">
        <v>269</v>
      </c>
      <c r="D22" s="203">
        <v>4</v>
      </c>
      <c r="E22" s="203" t="s">
        <v>215</v>
      </c>
      <c r="F22" s="202">
        <v>2020</v>
      </c>
      <c r="G22" s="202">
        <v>19147984</v>
      </c>
      <c r="H22">
        <v>19148</v>
      </c>
      <c r="I22">
        <v>1143</v>
      </c>
      <c r="J22">
        <v>297</v>
      </c>
    </row>
    <row r="23" spans="1:10" ht="14.5" x14ac:dyDescent="0.35">
      <c r="A23" s="202">
        <v>10043</v>
      </c>
      <c r="B23" s="202" t="s">
        <v>270</v>
      </c>
      <c r="D23" s="203">
        <v>5.0999999999999996</v>
      </c>
      <c r="E23" s="203" t="s">
        <v>215</v>
      </c>
      <c r="F23" s="202">
        <v>2020</v>
      </c>
      <c r="G23" s="202">
        <v>143940</v>
      </c>
      <c r="H23">
        <v>18800</v>
      </c>
      <c r="I23">
        <v>25</v>
      </c>
      <c r="J23">
        <v>112</v>
      </c>
    </row>
    <row r="24" spans="1:10" ht="14.5" x14ac:dyDescent="0.35">
      <c r="A24" s="202">
        <v>10043</v>
      </c>
      <c r="B24" s="202" t="s">
        <v>271</v>
      </c>
      <c r="D24" s="203">
        <v>5.2</v>
      </c>
      <c r="E24" s="203" t="s">
        <v>215</v>
      </c>
      <c r="F24" s="202">
        <v>2020</v>
      </c>
      <c r="G24" s="202">
        <v>36667</v>
      </c>
      <c r="H24">
        <v>5870</v>
      </c>
      <c r="I24">
        <v>7</v>
      </c>
      <c r="J24">
        <v>39</v>
      </c>
    </row>
    <row r="25" spans="1:10" ht="14.5" x14ac:dyDescent="0.35">
      <c r="A25" s="202">
        <v>10043</v>
      </c>
      <c r="B25" s="202" t="s">
        <v>272</v>
      </c>
      <c r="D25" s="203">
        <v>9</v>
      </c>
      <c r="E25" s="203" t="s">
        <v>215</v>
      </c>
      <c r="F25" s="202">
        <v>2020</v>
      </c>
      <c r="G25" s="202">
        <v>573274</v>
      </c>
      <c r="H25">
        <v>573</v>
      </c>
      <c r="I25">
        <v>44</v>
      </c>
      <c r="J25">
        <v>7</v>
      </c>
    </row>
    <row r="26" spans="1:10" ht="14.5" x14ac:dyDescent="0.35">
      <c r="A26" s="202">
        <v>10051</v>
      </c>
      <c r="B26" s="202" t="s">
        <v>277</v>
      </c>
      <c r="D26" s="203">
        <v>17.100000000000001</v>
      </c>
      <c r="E26" s="203" t="s">
        <v>215</v>
      </c>
      <c r="F26" s="202">
        <v>2020</v>
      </c>
      <c r="G26" s="204">
        <v>19343299</v>
      </c>
      <c r="H26">
        <v>94051</v>
      </c>
      <c r="I26">
        <v>0</v>
      </c>
      <c r="J26">
        <v>3252</v>
      </c>
    </row>
    <row r="27" spans="1:10" ht="14.5" x14ac:dyDescent="0.35">
      <c r="A27" s="202">
        <v>10051</v>
      </c>
      <c r="B27" s="202" t="s">
        <v>278</v>
      </c>
      <c r="D27" s="203">
        <v>17.2</v>
      </c>
      <c r="E27" s="203" t="s">
        <v>215</v>
      </c>
      <c r="F27" s="202">
        <v>2020</v>
      </c>
      <c r="G27" s="203">
        <v>379331</v>
      </c>
      <c r="H27">
        <v>8087</v>
      </c>
      <c r="I27">
        <v>0</v>
      </c>
      <c r="J27">
        <v>280</v>
      </c>
    </row>
    <row r="28" spans="1:10" ht="14.5" x14ac:dyDescent="0.35">
      <c r="A28" s="202">
        <v>10051</v>
      </c>
      <c r="B28" s="202" t="s">
        <v>279</v>
      </c>
      <c r="D28" s="203">
        <v>21.2</v>
      </c>
      <c r="E28" s="203" t="s">
        <v>215</v>
      </c>
      <c r="F28" s="202">
        <v>2020</v>
      </c>
      <c r="G28" s="202">
        <v>18257117</v>
      </c>
      <c r="H28">
        <v>18257</v>
      </c>
      <c r="I28">
        <v>0</v>
      </c>
      <c r="J28">
        <v>631</v>
      </c>
    </row>
    <row r="29" spans="1:10" ht="14.5" x14ac:dyDescent="0.35">
      <c r="A29" s="202">
        <v>10051</v>
      </c>
      <c r="B29" s="202" t="s">
        <v>280</v>
      </c>
      <c r="D29" s="203">
        <v>24</v>
      </c>
      <c r="E29" s="203" t="s">
        <v>215</v>
      </c>
      <c r="F29" s="202">
        <v>2020</v>
      </c>
      <c r="G29" s="202">
        <v>273720</v>
      </c>
      <c r="H29">
        <v>10982</v>
      </c>
      <c r="I29">
        <v>0</v>
      </c>
      <c r="J29">
        <v>380</v>
      </c>
    </row>
    <row r="30" spans="1:10" ht="14.5" x14ac:dyDescent="0.35">
      <c r="A30" s="202">
        <v>10051</v>
      </c>
      <c r="B30" s="202" t="s">
        <v>4189</v>
      </c>
      <c r="D30" s="203">
        <v>4</v>
      </c>
      <c r="E30" s="203" t="s">
        <v>215</v>
      </c>
      <c r="F30" s="202">
        <v>2020</v>
      </c>
      <c r="G30" s="202">
        <v>4452</v>
      </c>
      <c r="H30">
        <v>4435</v>
      </c>
      <c r="I30">
        <v>0</v>
      </c>
      <c r="J30">
        <v>153</v>
      </c>
    </row>
    <row r="31" spans="1:10" ht="14.5" x14ac:dyDescent="0.35">
      <c r="A31" s="202">
        <v>10051</v>
      </c>
      <c r="B31" s="202" t="s">
        <v>274</v>
      </c>
      <c r="D31" s="203">
        <v>5.0999999999999996</v>
      </c>
      <c r="E31" s="203" t="s">
        <v>215</v>
      </c>
      <c r="F31" s="202">
        <v>2020</v>
      </c>
      <c r="G31" s="202">
        <v>1363458</v>
      </c>
      <c r="H31">
        <v>6043</v>
      </c>
      <c r="I31">
        <v>0</v>
      </c>
      <c r="J31">
        <v>209</v>
      </c>
    </row>
    <row r="32" spans="1:10" ht="14.5" x14ac:dyDescent="0.35">
      <c r="A32" s="202">
        <v>10051</v>
      </c>
      <c r="B32" s="202" t="s">
        <v>275</v>
      </c>
      <c r="D32" s="203">
        <v>5.2</v>
      </c>
      <c r="E32" s="203" t="s">
        <v>215</v>
      </c>
      <c r="F32" s="202">
        <v>2020</v>
      </c>
      <c r="G32" s="202">
        <v>1162547</v>
      </c>
      <c r="H32">
        <v>5968</v>
      </c>
      <c r="I32">
        <v>0</v>
      </c>
      <c r="J32">
        <v>206</v>
      </c>
    </row>
    <row r="33" spans="1:10" ht="14.5" x14ac:dyDescent="0.35">
      <c r="A33" s="202">
        <v>10051</v>
      </c>
      <c r="B33" s="202" t="s">
        <v>276</v>
      </c>
      <c r="D33" s="203">
        <v>9</v>
      </c>
      <c r="E33" s="203" t="s">
        <v>215</v>
      </c>
      <c r="F33" s="202">
        <v>2020</v>
      </c>
      <c r="G33" s="202">
        <v>8211133</v>
      </c>
      <c r="H33">
        <v>181144</v>
      </c>
      <c r="I33">
        <v>0</v>
      </c>
      <c r="J33">
        <v>6264</v>
      </c>
    </row>
    <row r="34" spans="1:10" ht="14.5" x14ac:dyDescent="0.35">
      <c r="A34" s="202">
        <v>10052</v>
      </c>
      <c r="B34" s="202" t="s">
        <v>283</v>
      </c>
      <c r="D34" s="203">
        <v>17.100000000000001</v>
      </c>
      <c r="E34" s="203" t="s">
        <v>215</v>
      </c>
      <c r="F34" s="202">
        <v>2020</v>
      </c>
      <c r="G34" s="204">
        <v>1479096</v>
      </c>
      <c r="H34">
        <v>20656</v>
      </c>
      <c r="I34">
        <v>5</v>
      </c>
      <c r="J34">
        <v>1845</v>
      </c>
    </row>
    <row r="35" spans="1:10" ht="14.5" x14ac:dyDescent="0.35">
      <c r="A35" s="202">
        <v>10052</v>
      </c>
      <c r="B35" s="202" t="s">
        <v>4190</v>
      </c>
      <c r="D35" s="203">
        <v>17.2</v>
      </c>
      <c r="E35" s="203" t="s">
        <v>215</v>
      </c>
      <c r="F35" s="202">
        <v>2020</v>
      </c>
      <c r="G35" s="203">
        <v>0</v>
      </c>
      <c r="H35">
        <v>7</v>
      </c>
      <c r="I35">
        <v>0</v>
      </c>
      <c r="J35">
        <v>1</v>
      </c>
    </row>
    <row r="36" spans="1:10" ht="14.5" x14ac:dyDescent="0.35">
      <c r="A36" s="202">
        <v>10052</v>
      </c>
      <c r="B36" s="202" t="s">
        <v>284</v>
      </c>
      <c r="D36" s="203">
        <v>19.100000000000001</v>
      </c>
      <c r="E36" s="203" t="s">
        <v>215</v>
      </c>
      <c r="F36" s="202">
        <v>2020</v>
      </c>
      <c r="G36" s="205">
        <v>521882</v>
      </c>
      <c r="H36">
        <v>100837</v>
      </c>
      <c r="I36">
        <v>24</v>
      </c>
      <c r="J36">
        <v>8133</v>
      </c>
    </row>
    <row r="37" spans="1:10" ht="14.5" x14ac:dyDescent="0.35">
      <c r="A37" s="202">
        <v>10052</v>
      </c>
      <c r="B37" s="202" t="s">
        <v>285</v>
      </c>
      <c r="D37" s="203">
        <v>19.2</v>
      </c>
      <c r="E37" s="203" t="s">
        <v>215</v>
      </c>
      <c r="F37" s="204">
        <v>2020</v>
      </c>
      <c r="G37" s="206">
        <v>24754555</v>
      </c>
      <c r="H37">
        <v>0</v>
      </c>
      <c r="I37">
        <v>0</v>
      </c>
      <c r="J37">
        <v>0</v>
      </c>
    </row>
    <row r="38" spans="1:10" ht="14.5" x14ac:dyDescent="0.35">
      <c r="A38" s="202">
        <v>10052</v>
      </c>
      <c r="B38" s="202" t="s">
        <v>286</v>
      </c>
      <c r="D38" s="203">
        <v>21.1</v>
      </c>
      <c r="E38" s="203" t="s">
        <v>215</v>
      </c>
      <c r="F38" s="202">
        <v>2020</v>
      </c>
      <c r="G38" s="202">
        <v>31012906</v>
      </c>
      <c r="H38">
        <v>104297</v>
      </c>
      <c r="I38">
        <v>24</v>
      </c>
      <c r="J38">
        <v>8416</v>
      </c>
    </row>
    <row r="39" spans="1:10" ht="14.5" x14ac:dyDescent="0.35">
      <c r="A39" s="202">
        <v>10052</v>
      </c>
      <c r="B39" s="202" t="s">
        <v>281</v>
      </c>
      <c r="D39" s="203">
        <v>4</v>
      </c>
      <c r="E39" s="203" t="s">
        <v>215</v>
      </c>
      <c r="F39" s="202">
        <v>2020</v>
      </c>
      <c r="G39" s="202">
        <v>7118</v>
      </c>
      <c r="H39">
        <v>361741</v>
      </c>
      <c r="I39">
        <v>79</v>
      </c>
      <c r="J39">
        <v>27105</v>
      </c>
    </row>
    <row r="40" spans="1:10" ht="14.5" x14ac:dyDescent="0.35">
      <c r="A40" s="202">
        <v>10052</v>
      </c>
      <c r="B40" s="202" t="s">
        <v>282</v>
      </c>
      <c r="D40" s="203">
        <v>9</v>
      </c>
      <c r="E40" s="203" t="s">
        <v>215</v>
      </c>
      <c r="F40" s="202">
        <v>2020</v>
      </c>
      <c r="G40" s="202">
        <v>138111</v>
      </c>
      <c r="H40">
        <v>85247</v>
      </c>
      <c r="I40">
        <v>21</v>
      </c>
      <c r="J40">
        <v>7067</v>
      </c>
    </row>
    <row r="41" spans="1:10" ht="14.5" x14ac:dyDescent="0.35">
      <c r="A41" s="202">
        <v>10054</v>
      </c>
      <c r="B41" s="202" t="s">
        <v>288</v>
      </c>
      <c r="D41" s="203">
        <v>17.100000000000001</v>
      </c>
      <c r="E41" s="203" t="s">
        <v>215</v>
      </c>
      <c r="F41" s="202">
        <v>2020</v>
      </c>
      <c r="G41" s="204">
        <v>5048620</v>
      </c>
      <c r="H41">
        <v>138945</v>
      </c>
      <c r="I41">
        <v>419</v>
      </c>
      <c r="J41">
        <v>3630</v>
      </c>
    </row>
    <row r="42" spans="1:10" ht="14.5" x14ac:dyDescent="0.35">
      <c r="A42" s="202">
        <v>10054</v>
      </c>
      <c r="B42" s="202" t="s">
        <v>4191</v>
      </c>
      <c r="D42" s="203">
        <v>17.2</v>
      </c>
      <c r="E42" s="203" t="s">
        <v>215</v>
      </c>
      <c r="F42" s="202">
        <v>2020</v>
      </c>
      <c r="G42" s="203">
        <v>0</v>
      </c>
      <c r="H42">
        <v>0</v>
      </c>
      <c r="I42">
        <v>0</v>
      </c>
      <c r="J42">
        <v>0</v>
      </c>
    </row>
    <row r="43" spans="1:10" ht="14.5" x14ac:dyDescent="0.35">
      <c r="A43" s="202">
        <v>10054</v>
      </c>
      <c r="B43" s="202" t="s">
        <v>287</v>
      </c>
      <c r="D43" s="203">
        <v>9</v>
      </c>
      <c r="E43" s="203" t="s">
        <v>215</v>
      </c>
      <c r="F43" s="202">
        <v>2020</v>
      </c>
      <c r="G43" s="202">
        <v>19441236</v>
      </c>
      <c r="H43">
        <v>169431</v>
      </c>
      <c r="I43">
        <v>515</v>
      </c>
      <c r="J43">
        <v>4450</v>
      </c>
    </row>
    <row r="44" spans="1:10" ht="14.5" x14ac:dyDescent="0.35">
      <c r="A44" s="202">
        <v>10069</v>
      </c>
      <c r="B44" s="202" t="s">
        <v>289</v>
      </c>
      <c r="D44" s="203">
        <v>5.0999999999999996</v>
      </c>
      <c r="E44" s="203" t="s">
        <v>215</v>
      </c>
      <c r="F44" s="202">
        <v>2020</v>
      </c>
      <c r="G44" s="202">
        <v>2379599</v>
      </c>
      <c r="H44">
        <v>72836</v>
      </c>
      <c r="I44">
        <v>1649</v>
      </c>
      <c r="J44">
        <v>8193</v>
      </c>
    </row>
    <row r="45" spans="1:10" ht="14.5" x14ac:dyDescent="0.35">
      <c r="A45" s="202">
        <v>10071</v>
      </c>
      <c r="B45" s="202" t="s">
        <v>290</v>
      </c>
      <c r="D45" s="203">
        <v>19.100000000000001</v>
      </c>
      <c r="E45" s="203" t="s">
        <v>215</v>
      </c>
      <c r="F45" s="202">
        <v>2020</v>
      </c>
      <c r="G45" s="205">
        <v>11974</v>
      </c>
      <c r="H45">
        <v>21693</v>
      </c>
      <c r="I45">
        <v>495</v>
      </c>
      <c r="J45">
        <v>2540</v>
      </c>
    </row>
    <row r="46" spans="1:10" ht="14.5" x14ac:dyDescent="0.35">
      <c r="A46" s="202">
        <v>10071</v>
      </c>
      <c r="B46" s="202" t="s">
        <v>291</v>
      </c>
      <c r="D46" s="203">
        <v>19.2</v>
      </c>
      <c r="E46" s="203" t="s">
        <v>215</v>
      </c>
      <c r="F46" s="204">
        <v>2020</v>
      </c>
      <c r="G46" s="206">
        <v>230606</v>
      </c>
      <c r="H46">
        <v>0</v>
      </c>
      <c r="I46">
        <v>0</v>
      </c>
      <c r="J46">
        <v>0</v>
      </c>
    </row>
    <row r="47" spans="1:10" ht="14.5" x14ac:dyDescent="0.35">
      <c r="A47" s="202">
        <v>10071</v>
      </c>
      <c r="B47" s="202" t="s">
        <v>292</v>
      </c>
      <c r="D47" s="203">
        <v>21.1</v>
      </c>
      <c r="E47" s="203" t="s">
        <v>215</v>
      </c>
      <c r="F47" s="202">
        <v>2020</v>
      </c>
      <c r="G47" s="202">
        <v>194616</v>
      </c>
      <c r="H47">
        <v>18913</v>
      </c>
      <c r="I47">
        <v>422</v>
      </c>
      <c r="J47">
        <v>2231</v>
      </c>
    </row>
    <row r="48" spans="1:10" ht="14.5" x14ac:dyDescent="0.35">
      <c r="A48" s="202">
        <v>10072</v>
      </c>
      <c r="B48" s="202" t="s">
        <v>293</v>
      </c>
      <c r="D48" s="203">
        <v>19.100000000000001</v>
      </c>
      <c r="E48" s="203" t="s">
        <v>215</v>
      </c>
      <c r="F48" s="202">
        <v>2020</v>
      </c>
      <c r="G48" s="205">
        <v>11239</v>
      </c>
      <c r="H48">
        <v>12044</v>
      </c>
      <c r="I48">
        <v>343</v>
      </c>
      <c r="J48">
        <v>1300</v>
      </c>
    </row>
    <row r="49" spans="1:10" ht="14.5" x14ac:dyDescent="0.35">
      <c r="A49" s="202">
        <v>10072</v>
      </c>
      <c r="B49" s="202" t="s">
        <v>294</v>
      </c>
      <c r="D49" s="203">
        <v>19.2</v>
      </c>
      <c r="E49" s="203" t="s">
        <v>215</v>
      </c>
      <c r="F49" s="204">
        <v>2020</v>
      </c>
      <c r="G49" s="206">
        <v>277498</v>
      </c>
      <c r="H49">
        <v>0</v>
      </c>
      <c r="I49">
        <v>0</v>
      </c>
      <c r="J49">
        <v>0</v>
      </c>
    </row>
    <row r="50" spans="1:10" ht="14.5" x14ac:dyDescent="0.35">
      <c r="A50" s="202">
        <v>10072</v>
      </c>
      <c r="B50" s="202" t="s">
        <v>295</v>
      </c>
      <c r="D50" s="203">
        <v>21.1</v>
      </c>
      <c r="E50" s="203" t="s">
        <v>215</v>
      </c>
      <c r="F50" s="202">
        <v>2020</v>
      </c>
      <c r="G50" s="202">
        <v>244911</v>
      </c>
      <c r="H50">
        <v>8531</v>
      </c>
      <c r="I50">
        <v>241</v>
      </c>
      <c r="J50">
        <v>915</v>
      </c>
    </row>
    <row r="51" spans="1:10" ht="14.5" x14ac:dyDescent="0.35">
      <c r="A51" s="202">
        <v>10078</v>
      </c>
      <c r="B51" s="202" t="s">
        <v>296</v>
      </c>
      <c r="D51" s="203">
        <v>1</v>
      </c>
      <c r="E51" s="203" t="s">
        <v>215</v>
      </c>
      <c r="F51" s="202">
        <v>2020</v>
      </c>
      <c r="G51" s="202">
        <v>250</v>
      </c>
      <c r="H51">
        <v>0</v>
      </c>
      <c r="I51">
        <v>0</v>
      </c>
      <c r="J51">
        <v>0</v>
      </c>
    </row>
    <row r="52" spans="1:10" ht="14.5" x14ac:dyDescent="0.35">
      <c r="A52" s="202">
        <v>10111</v>
      </c>
      <c r="B52" s="202" t="s">
        <v>297</v>
      </c>
      <c r="D52" s="203">
        <v>1</v>
      </c>
      <c r="E52" s="203" t="s">
        <v>215</v>
      </c>
      <c r="F52" s="202">
        <v>2020</v>
      </c>
      <c r="G52" s="202">
        <v>59098</v>
      </c>
      <c r="H52">
        <v>178</v>
      </c>
      <c r="I52">
        <v>1</v>
      </c>
      <c r="J52">
        <v>0</v>
      </c>
    </row>
    <row r="53" spans="1:10" ht="14.5" x14ac:dyDescent="0.35">
      <c r="A53" s="202">
        <v>10111</v>
      </c>
      <c r="B53" s="202" t="s">
        <v>301</v>
      </c>
      <c r="D53" s="203">
        <v>17.100000000000001</v>
      </c>
      <c r="E53" s="203" t="s">
        <v>215</v>
      </c>
      <c r="F53" s="202">
        <v>2020</v>
      </c>
      <c r="G53" s="204">
        <v>67604595</v>
      </c>
      <c r="H53">
        <v>2972705</v>
      </c>
      <c r="I53">
        <v>6514</v>
      </c>
      <c r="J53">
        <v>17277</v>
      </c>
    </row>
    <row r="54" spans="1:10" ht="14.5" x14ac:dyDescent="0.35">
      <c r="A54" s="202">
        <v>10111</v>
      </c>
      <c r="B54" s="202" t="s">
        <v>4192</v>
      </c>
      <c r="D54" s="203">
        <v>17.2</v>
      </c>
      <c r="E54" s="203" t="s">
        <v>215</v>
      </c>
      <c r="F54" s="202">
        <v>2020</v>
      </c>
      <c r="G54" s="203">
        <v>0</v>
      </c>
      <c r="H54">
        <v>0</v>
      </c>
      <c r="I54">
        <v>0</v>
      </c>
      <c r="J54">
        <v>0</v>
      </c>
    </row>
    <row r="55" spans="1:10" ht="14.5" x14ac:dyDescent="0.35">
      <c r="A55" s="202">
        <v>10111</v>
      </c>
      <c r="B55" s="202" t="s">
        <v>302</v>
      </c>
      <c r="D55" s="203">
        <v>19.100000000000001</v>
      </c>
      <c r="E55" s="203" t="s">
        <v>215</v>
      </c>
      <c r="F55" s="202">
        <v>2020</v>
      </c>
      <c r="G55" s="205">
        <v>78017</v>
      </c>
      <c r="H55">
        <v>15859</v>
      </c>
      <c r="I55">
        <v>1242</v>
      </c>
      <c r="J55">
        <v>478</v>
      </c>
    </row>
    <row r="56" spans="1:10" ht="14.5" x14ac:dyDescent="0.35">
      <c r="A56" s="202">
        <v>10111</v>
      </c>
      <c r="B56" s="202" t="s">
        <v>303</v>
      </c>
      <c r="D56" s="203">
        <v>19.2</v>
      </c>
      <c r="E56" s="203" t="s">
        <v>215</v>
      </c>
      <c r="F56" s="204">
        <v>2020</v>
      </c>
      <c r="G56" s="206">
        <v>828079</v>
      </c>
      <c r="H56">
        <v>0</v>
      </c>
      <c r="I56">
        <v>0</v>
      </c>
      <c r="J56">
        <v>0</v>
      </c>
    </row>
    <row r="57" spans="1:10" ht="14.5" x14ac:dyDescent="0.35">
      <c r="A57" s="202">
        <v>10111</v>
      </c>
      <c r="B57" s="202" t="s">
        <v>298</v>
      </c>
      <c r="D57" s="203">
        <v>2.1</v>
      </c>
      <c r="E57" s="203" t="s">
        <v>215</v>
      </c>
      <c r="F57" s="202">
        <v>2020</v>
      </c>
      <c r="G57" s="202">
        <v>74760</v>
      </c>
      <c r="H57">
        <v>103</v>
      </c>
      <c r="I57">
        <v>1</v>
      </c>
      <c r="J57">
        <v>0</v>
      </c>
    </row>
    <row r="58" spans="1:10" ht="14.5" x14ac:dyDescent="0.35">
      <c r="A58" s="202">
        <v>10111</v>
      </c>
      <c r="B58" s="202" t="s">
        <v>304</v>
      </c>
      <c r="D58" s="203">
        <v>21.1</v>
      </c>
      <c r="E58" s="203" t="s">
        <v>215</v>
      </c>
      <c r="F58" s="202">
        <v>2020</v>
      </c>
      <c r="G58" s="202">
        <v>3638873</v>
      </c>
      <c r="H58">
        <v>52000</v>
      </c>
      <c r="I58">
        <v>5336</v>
      </c>
      <c r="J58">
        <v>1655</v>
      </c>
    </row>
    <row r="59" spans="1:10" ht="14.5" x14ac:dyDescent="0.35">
      <c r="A59" s="202">
        <v>10111</v>
      </c>
      <c r="B59" s="202" t="s">
        <v>305</v>
      </c>
      <c r="D59" s="203">
        <v>24</v>
      </c>
      <c r="E59" s="203" t="s">
        <v>215</v>
      </c>
      <c r="F59" s="202">
        <v>2020</v>
      </c>
      <c r="G59" s="202">
        <v>5864418</v>
      </c>
      <c r="H59">
        <v>21629</v>
      </c>
      <c r="I59">
        <v>1388</v>
      </c>
      <c r="J59">
        <v>4061</v>
      </c>
    </row>
    <row r="60" spans="1:10" ht="14.5" x14ac:dyDescent="0.35">
      <c r="A60" s="202">
        <v>10111</v>
      </c>
      <c r="B60" s="202" t="s">
        <v>299</v>
      </c>
      <c r="D60" s="203">
        <v>4</v>
      </c>
      <c r="E60" s="203" t="s">
        <v>215</v>
      </c>
      <c r="F60" s="202">
        <v>2020</v>
      </c>
      <c r="G60" s="202">
        <v>81050988</v>
      </c>
      <c r="H60">
        <v>719756</v>
      </c>
      <c r="I60">
        <v>56711</v>
      </c>
      <c r="J60">
        <v>28548</v>
      </c>
    </row>
    <row r="61" spans="1:10" ht="14.5" x14ac:dyDescent="0.35">
      <c r="A61" s="202">
        <v>10111</v>
      </c>
      <c r="B61" s="202" t="s">
        <v>300</v>
      </c>
      <c r="D61" s="203">
        <v>9</v>
      </c>
      <c r="E61" s="203" t="s">
        <v>215</v>
      </c>
      <c r="F61" s="202">
        <v>2020</v>
      </c>
      <c r="G61" s="202">
        <v>91386177</v>
      </c>
      <c r="H61">
        <v>563864</v>
      </c>
      <c r="I61">
        <v>31813</v>
      </c>
      <c r="J61">
        <v>28605</v>
      </c>
    </row>
    <row r="62" spans="1:10" ht="14.5" x14ac:dyDescent="0.35">
      <c r="A62" s="202">
        <v>10120</v>
      </c>
      <c r="B62" s="202" t="s">
        <v>306</v>
      </c>
      <c r="D62" s="203">
        <v>1</v>
      </c>
      <c r="E62" s="203" t="s">
        <v>215</v>
      </c>
      <c r="F62" s="202">
        <v>2020</v>
      </c>
      <c r="G62" s="202">
        <v>44</v>
      </c>
      <c r="H62">
        <v>1101</v>
      </c>
      <c r="I62">
        <v>53</v>
      </c>
      <c r="J62">
        <v>80</v>
      </c>
    </row>
    <row r="63" spans="1:10" ht="14.5" x14ac:dyDescent="0.35">
      <c r="A63" s="202">
        <v>10120</v>
      </c>
      <c r="B63" s="202" t="s">
        <v>311</v>
      </c>
      <c r="D63" s="203">
        <v>17.100000000000001</v>
      </c>
      <c r="E63" s="203" t="s">
        <v>215</v>
      </c>
      <c r="F63" s="202">
        <v>2020</v>
      </c>
      <c r="G63" s="204">
        <v>36832142</v>
      </c>
      <c r="H63">
        <v>325477</v>
      </c>
      <c r="I63">
        <v>15807</v>
      </c>
      <c r="J63">
        <v>23711</v>
      </c>
    </row>
    <row r="64" spans="1:10" ht="14.5" x14ac:dyDescent="0.35">
      <c r="A64" s="202">
        <v>10120</v>
      </c>
      <c r="B64" s="202" t="s">
        <v>312</v>
      </c>
      <c r="D64" s="203">
        <v>17.2</v>
      </c>
      <c r="E64" s="203" t="s">
        <v>215</v>
      </c>
      <c r="F64" s="202">
        <v>2020</v>
      </c>
      <c r="G64" s="203">
        <v>20112850</v>
      </c>
      <c r="H64">
        <v>250428</v>
      </c>
      <c r="I64">
        <v>12162</v>
      </c>
      <c r="J64">
        <v>18243</v>
      </c>
    </row>
    <row r="65" spans="1:10" ht="14.5" x14ac:dyDescent="0.35">
      <c r="A65" s="202">
        <v>10120</v>
      </c>
      <c r="B65" s="202" t="s">
        <v>313</v>
      </c>
      <c r="D65" s="203">
        <v>18</v>
      </c>
      <c r="E65" s="203" t="s">
        <v>215</v>
      </c>
      <c r="F65" s="202">
        <v>2020</v>
      </c>
      <c r="G65" s="202">
        <v>4565327</v>
      </c>
      <c r="H65">
        <v>40563</v>
      </c>
      <c r="I65">
        <v>1970</v>
      </c>
      <c r="J65">
        <v>2955</v>
      </c>
    </row>
    <row r="66" spans="1:10" ht="14.5" x14ac:dyDescent="0.35">
      <c r="A66" s="202">
        <v>10120</v>
      </c>
      <c r="B66" s="202" t="s">
        <v>314</v>
      </c>
      <c r="D66" s="203">
        <v>19.3</v>
      </c>
      <c r="E66" s="203" t="s">
        <v>215</v>
      </c>
      <c r="F66" s="204">
        <v>2020</v>
      </c>
      <c r="G66" s="205">
        <v>39413</v>
      </c>
      <c r="H66">
        <v>95252</v>
      </c>
      <c r="I66">
        <v>4626</v>
      </c>
      <c r="J66">
        <v>6939</v>
      </c>
    </row>
    <row r="67" spans="1:10" ht="14.5" x14ac:dyDescent="0.35">
      <c r="A67" s="202">
        <v>10120</v>
      </c>
      <c r="B67" s="202" t="s">
        <v>315</v>
      </c>
      <c r="D67" s="203">
        <v>19.399999999999999</v>
      </c>
      <c r="E67" s="203" t="s">
        <v>215</v>
      </c>
      <c r="F67" s="204">
        <v>2020</v>
      </c>
      <c r="G67" s="206">
        <v>19147908</v>
      </c>
      <c r="H67">
        <v>0</v>
      </c>
      <c r="I67">
        <v>0</v>
      </c>
      <c r="J67">
        <v>0</v>
      </c>
    </row>
    <row r="68" spans="1:10" ht="14.5" x14ac:dyDescent="0.35">
      <c r="A68" s="202">
        <v>10120</v>
      </c>
      <c r="B68" s="202" t="s">
        <v>307</v>
      </c>
      <c r="D68" s="203">
        <v>2.1</v>
      </c>
      <c r="E68" s="203" t="s">
        <v>215</v>
      </c>
      <c r="F68" s="202">
        <v>2020</v>
      </c>
      <c r="G68" s="202">
        <v>486573</v>
      </c>
      <c r="H68">
        <v>43196</v>
      </c>
      <c r="I68">
        <v>2098</v>
      </c>
      <c r="J68">
        <v>3147</v>
      </c>
    </row>
    <row r="69" spans="1:10" ht="14.5" x14ac:dyDescent="0.35">
      <c r="A69" s="202">
        <v>10120</v>
      </c>
      <c r="B69" s="202" t="s">
        <v>316</v>
      </c>
      <c r="D69" s="203">
        <v>21.2</v>
      </c>
      <c r="E69" s="203" t="s">
        <v>215</v>
      </c>
      <c r="F69" s="202">
        <v>2020</v>
      </c>
      <c r="G69" s="202">
        <v>2964280</v>
      </c>
      <c r="H69">
        <v>14982</v>
      </c>
      <c r="I69">
        <v>728</v>
      </c>
      <c r="J69">
        <v>1091</v>
      </c>
    </row>
    <row r="70" spans="1:10" ht="14.5" x14ac:dyDescent="0.35">
      <c r="A70" s="202">
        <v>10120</v>
      </c>
      <c r="B70" s="202" t="s">
        <v>317</v>
      </c>
      <c r="D70" s="203">
        <v>23</v>
      </c>
      <c r="E70" s="203" t="s">
        <v>215</v>
      </c>
      <c r="F70" s="202">
        <v>2020</v>
      </c>
      <c r="G70" s="202">
        <v>97516</v>
      </c>
      <c r="H70">
        <v>1549</v>
      </c>
      <c r="I70">
        <v>75</v>
      </c>
      <c r="J70">
        <v>113</v>
      </c>
    </row>
    <row r="71" spans="1:10" ht="14.5" x14ac:dyDescent="0.35">
      <c r="A71" s="202">
        <v>10120</v>
      </c>
      <c r="B71" s="202" t="s">
        <v>4193</v>
      </c>
      <c r="D71" s="203">
        <v>24</v>
      </c>
      <c r="E71" s="203" t="s">
        <v>215</v>
      </c>
      <c r="F71" s="202">
        <v>2020</v>
      </c>
      <c r="G71" s="202">
        <v>5850</v>
      </c>
      <c r="H71">
        <v>497</v>
      </c>
      <c r="I71">
        <v>24</v>
      </c>
      <c r="J71">
        <v>36</v>
      </c>
    </row>
    <row r="72" spans="1:10" ht="14.5" x14ac:dyDescent="0.35">
      <c r="A72" s="202">
        <v>10120</v>
      </c>
      <c r="B72" s="202" t="s">
        <v>308</v>
      </c>
      <c r="D72" s="203">
        <v>5.0999999999999996</v>
      </c>
      <c r="E72" s="203" t="s">
        <v>215</v>
      </c>
      <c r="F72" s="202">
        <v>2020</v>
      </c>
      <c r="G72" s="202">
        <v>1890163</v>
      </c>
      <c r="H72">
        <v>10932</v>
      </c>
      <c r="I72">
        <v>531</v>
      </c>
      <c r="J72">
        <v>796</v>
      </c>
    </row>
    <row r="73" spans="1:10" ht="14.5" x14ac:dyDescent="0.35">
      <c r="A73" s="202">
        <v>10120</v>
      </c>
      <c r="B73" s="202" t="s">
        <v>309</v>
      </c>
      <c r="D73" s="203">
        <v>5.2</v>
      </c>
      <c r="E73" s="203" t="s">
        <v>215</v>
      </c>
      <c r="F73" s="202">
        <v>2020</v>
      </c>
      <c r="G73" s="202">
        <v>3067335</v>
      </c>
      <c r="H73">
        <v>40765</v>
      </c>
      <c r="I73">
        <v>1980</v>
      </c>
      <c r="J73">
        <v>2970</v>
      </c>
    </row>
    <row r="74" spans="1:10" ht="14.5" x14ac:dyDescent="0.35">
      <c r="A74" s="202">
        <v>10120</v>
      </c>
      <c r="B74" s="202" t="s">
        <v>310</v>
      </c>
      <c r="D74" s="203">
        <v>9</v>
      </c>
      <c r="E74" s="203" t="s">
        <v>215</v>
      </c>
      <c r="F74" s="202">
        <v>2020</v>
      </c>
      <c r="G74" s="202">
        <v>5002863</v>
      </c>
      <c r="H74">
        <v>27079</v>
      </c>
      <c r="I74">
        <v>1315</v>
      </c>
      <c r="J74">
        <v>1973</v>
      </c>
    </row>
    <row r="75" spans="1:10" ht="14.5" x14ac:dyDescent="0.35">
      <c r="A75" s="202">
        <v>10127</v>
      </c>
      <c r="B75" s="202" t="s">
        <v>318</v>
      </c>
      <c r="D75" s="203">
        <v>5.0999999999999996</v>
      </c>
      <c r="E75" s="203" t="s">
        <v>215</v>
      </c>
      <c r="F75" s="202">
        <v>2020</v>
      </c>
      <c r="G75" s="202">
        <v>13165030</v>
      </c>
      <c r="H75">
        <v>123670</v>
      </c>
      <c r="I75">
        <v>5004</v>
      </c>
      <c r="J75">
        <v>13792</v>
      </c>
    </row>
    <row r="76" spans="1:10" ht="14.5" x14ac:dyDescent="0.35">
      <c r="A76" s="202">
        <v>10127</v>
      </c>
      <c r="B76" s="202" t="s">
        <v>319</v>
      </c>
      <c r="D76" s="203">
        <v>5.2</v>
      </c>
      <c r="E76" s="203" t="s">
        <v>215</v>
      </c>
      <c r="F76" s="202">
        <v>2020</v>
      </c>
      <c r="G76" s="202">
        <v>4786323</v>
      </c>
      <c r="H76">
        <v>55617</v>
      </c>
      <c r="I76">
        <v>2147</v>
      </c>
      <c r="J76">
        <v>6172</v>
      </c>
    </row>
    <row r="77" spans="1:10" ht="14.5" x14ac:dyDescent="0.35">
      <c r="A77" s="202">
        <v>10157</v>
      </c>
      <c r="B77" s="202" t="s">
        <v>320</v>
      </c>
      <c r="D77" s="203">
        <v>19.100000000000001</v>
      </c>
      <c r="E77" s="203" t="s">
        <v>215</v>
      </c>
      <c r="F77" s="202">
        <v>2020</v>
      </c>
      <c r="G77" s="205">
        <v>424902</v>
      </c>
      <c r="H77">
        <v>9082</v>
      </c>
      <c r="I77">
        <v>2257</v>
      </c>
      <c r="J77">
        <v>321</v>
      </c>
    </row>
    <row r="78" spans="1:10" ht="14.5" x14ac:dyDescent="0.35">
      <c r="A78" s="202">
        <v>10157</v>
      </c>
      <c r="B78" s="202" t="s">
        <v>321</v>
      </c>
      <c r="D78" s="203">
        <v>19.2</v>
      </c>
      <c r="E78" s="203" t="s">
        <v>215</v>
      </c>
      <c r="F78" s="204">
        <v>2020</v>
      </c>
      <c r="G78" s="206">
        <v>8657418</v>
      </c>
      <c r="H78">
        <v>0</v>
      </c>
      <c r="I78">
        <v>0</v>
      </c>
      <c r="J78">
        <v>0</v>
      </c>
    </row>
    <row r="79" spans="1:10" ht="14.5" x14ac:dyDescent="0.35">
      <c r="A79" s="202">
        <v>10157</v>
      </c>
      <c r="B79" s="202" t="s">
        <v>322</v>
      </c>
      <c r="D79" s="203">
        <v>21.1</v>
      </c>
      <c r="E79" s="203" t="s">
        <v>215</v>
      </c>
      <c r="F79" s="202">
        <v>2020</v>
      </c>
      <c r="G79" s="202">
        <v>6818343</v>
      </c>
      <c r="H79">
        <v>6818</v>
      </c>
      <c r="I79">
        <v>1694</v>
      </c>
      <c r="J79">
        <v>241</v>
      </c>
    </row>
    <row r="80" spans="1:10" ht="14.5" x14ac:dyDescent="0.35">
      <c r="A80" s="202">
        <v>10177</v>
      </c>
      <c r="B80" s="202" t="s">
        <v>323</v>
      </c>
      <c r="D80" s="203">
        <v>1</v>
      </c>
      <c r="E80" s="203" t="s">
        <v>215</v>
      </c>
      <c r="F80" s="202">
        <v>2020</v>
      </c>
      <c r="G80" s="202">
        <v>59865</v>
      </c>
      <c r="H80">
        <v>179</v>
      </c>
      <c r="I80">
        <v>0</v>
      </c>
      <c r="J80">
        <v>1</v>
      </c>
    </row>
    <row r="81" spans="1:10" ht="14.5" x14ac:dyDescent="0.35">
      <c r="A81" s="202">
        <v>10177</v>
      </c>
      <c r="B81" s="202" t="s">
        <v>327</v>
      </c>
      <c r="D81" s="203">
        <v>17.100000000000001</v>
      </c>
      <c r="E81" s="203" t="s">
        <v>215</v>
      </c>
      <c r="F81" s="202">
        <v>2020</v>
      </c>
      <c r="G81" s="204">
        <v>1385990</v>
      </c>
      <c r="H81">
        <v>3302</v>
      </c>
      <c r="I81">
        <v>3</v>
      </c>
      <c r="J81">
        <v>21</v>
      </c>
    </row>
    <row r="82" spans="1:10" ht="14.5" x14ac:dyDescent="0.35">
      <c r="A82" s="202">
        <v>10177</v>
      </c>
      <c r="B82" s="202" t="s">
        <v>4194</v>
      </c>
      <c r="D82" s="203">
        <v>17.2</v>
      </c>
      <c r="E82" s="203" t="s">
        <v>215</v>
      </c>
      <c r="F82" s="202">
        <v>2020</v>
      </c>
      <c r="G82" s="203">
        <v>0</v>
      </c>
      <c r="H82">
        <v>0</v>
      </c>
      <c r="I82">
        <v>0</v>
      </c>
      <c r="J82">
        <v>0</v>
      </c>
    </row>
    <row r="83" spans="1:10" ht="14.5" x14ac:dyDescent="0.35">
      <c r="A83" s="202">
        <v>10177</v>
      </c>
      <c r="B83" s="202" t="s">
        <v>328</v>
      </c>
      <c r="D83" s="203">
        <v>19.3</v>
      </c>
      <c r="E83" s="203" t="s">
        <v>215</v>
      </c>
      <c r="F83" s="204">
        <v>2020</v>
      </c>
      <c r="G83" s="205">
        <v>12536</v>
      </c>
      <c r="H83">
        <v>7296</v>
      </c>
      <c r="I83">
        <v>7</v>
      </c>
      <c r="J83">
        <v>43</v>
      </c>
    </row>
    <row r="84" spans="1:10" ht="14.5" x14ac:dyDescent="0.35">
      <c r="A84" s="202">
        <v>10177</v>
      </c>
      <c r="B84" s="202" t="s">
        <v>329</v>
      </c>
      <c r="D84" s="203">
        <v>19.399999999999999</v>
      </c>
      <c r="E84" s="203" t="s">
        <v>215</v>
      </c>
      <c r="F84" s="204">
        <v>2020</v>
      </c>
      <c r="G84" s="206">
        <v>2952039</v>
      </c>
      <c r="H84">
        <v>0</v>
      </c>
      <c r="I84">
        <v>0</v>
      </c>
      <c r="J84">
        <v>0</v>
      </c>
    </row>
    <row r="85" spans="1:10" ht="14.5" x14ac:dyDescent="0.35">
      <c r="A85" s="202">
        <v>10177</v>
      </c>
      <c r="B85" s="202" t="s">
        <v>330</v>
      </c>
      <c r="D85" s="203">
        <v>21.2</v>
      </c>
      <c r="E85" s="203" t="s">
        <v>215</v>
      </c>
      <c r="F85" s="202">
        <v>2020</v>
      </c>
      <c r="G85" s="202">
        <v>1098571</v>
      </c>
      <c r="H85">
        <v>2848</v>
      </c>
      <c r="I85">
        <v>3</v>
      </c>
      <c r="J85">
        <v>17</v>
      </c>
    </row>
    <row r="86" spans="1:10" ht="14.5" x14ac:dyDescent="0.35">
      <c r="A86" s="202">
        <v>10177</v>
      </c>
      <c r="B86" s="202" t="s">
        <v>324</v>
      </c>
      <c r="D86" s="203">
        <v>5.0999999999999996</v>
      </c>
      <c r="E86" s="203" t="s">
        <v>215</v>
      </c>
      <c r="F86" s="202">
        <v>2020</v>
      </c>
      <c r="G86" s="202">
        <v>2057229</v>
      </c>
      <c r="H86">
        <v>5982</v>
      </c>
      <c r="I86">
        <v>6</v>
      </c>
      <c r="J86">
        <v>33</v>
      </c>
    </row>
    <row r="87" spans="1:10" ht="14.5" x14ac:dyDescent="0.35">
      <c r="A87" s="202">
        <v>10177</v>
      </c>
      <c r="B87" s="202" t="s">
        <v>325</v>
      </c>
      <c r="D87" s="203">
        <v>5.2</v>
      </c>
      <c r="E87" s="203" t="s">
        <v>215</v>
      </c>
      <c r="F87" s="202">
        <v>2020</v>
      </c>
      <c r="G87" s="202">
        <v>2057229</v>
      </c>
      <c r="H87">
        <v>5982</v>
      </c>
      <c r="I87">
        <v>6</v>
      </c>
      <c r="J87">
        <v>33</v>
      </c>
    </row>
    <row r="88" spans="1:10" ht="14.5" x14ac:dyDescent="0.35">
      <c r="A88" s="202">
        <v>10177</v>
      </c>
      <c r="B88" s="202" t="s">
        <v>326</v>
      </c>
      <c r="D88" s="203">
        <v>9</v>
      </c>
      <c r="E88" s="203" t="s">
        <v>215</v>
      </c>
      <c r="F88" s="202">
        <v>2020</v>
      </c>
      <c r="G88" s="202">
        <v>16850</v>
      </c>
      <c r="H88">
        <v>61</v>
      </c>
      <c r="I88">
        <v>0</v>
      </c>
      <c r="J88">
        <v>0</v>
      </c>
    </row>
    <row r="89" spans="1:10" ht="14.5" x14ac:dyDescent="0.35">
      <c r="A89" s="202">
        <v>10178</v>
      </c>
      <c r="B89" s="202" t="s">
        <v>331</v>
      </c>
      <c r="D89" s="203">
        <v>1</v>
      </c>
      <c r="E89" s="203" t="s">
        <v>215</v>
      </c>
      <c r="F89" s="202">
        <v>2020</v>
      </c>
      <c r="G89" s="202">
        <v>2427905</v>
      </c>
      <c r="H89">
        <v>15160</v>
      </c>
      <c r="I89">
        <v>1258</v>
      </c>
      <c r="J89">
        <v>643</v>
      </c>
    </row>
    <row r="90" spans="1:10" ht="14.5" x14ac:dyDescent="0.35">
      <c r="A90" s="202">
        <v>10178</v>
      </c>
      <c r="B90" s="202" t="s">
        <v>336</v>
      </c>
      <c r="D90" s="203">
        <v>17.100000000000001</v>
      </c>
      <c r="E90" s="203" t="s">
        <v>215</v>
      </c>
      <c r="F90" s="202">
        <v>2020</v>
      </c>
      <c r="G90" s="204">
        <v>8412103</v>
      </c>
      <c r="H90">
        <v>64759</v>
      </c>
      <c r="I90">
        <v>5375</v>
      </c>
      <c r="J90">
        <v>2712</v>
      </c>
    </row>
    <row r="91" spans="1:10" ht="14.5" x14ac:dyDescent="0.35">
      <c r="A91" s="202">
        <v>10178</v>
      </c>
      <c r="B91" s="202" t="s">
        <v>337</v>
      </c>
      <c r="D91" s="203">
        <v>17.2</v>
      </c>
      <c r="E91" s="203" t="s">
        <v>215</v>
      </c>
      <c r="F91" s="202">
        <v>2020</v>
      </c>
      <c r="G91" s="203">
        <v>319020</v>
      </c>
      <c r="H91">
        <v>2334</v>
      </c>
      <c r="I91">
        <v>194</v>
      </c>
      <c r="J91">
        <v>110</v>
      </c>
    </row>
    <row r="92" spans="1:10" ht="14.5" x14ac:dyDescent="0.35">
      <c r="A92" s="202">
        <v>10178</v>
      </c>
      <c r="B92" s="202" t="s">
        <v>338</v>
      </c>
      <c r="D92" s="203">
        <v>18</v>
      </c>
      <c r="E92" s="203" t="s">
        <v>215</v>
      </c>
      <c r="F92" s="202">
        <v>2020</v>
      </c>
      <c r="G92" s="202">
        <v>208406</v>
      </c>
      <c r="H92">
        <v>6687</v>
      </c>
      <c r="I92">
        <v>555</v>
      </c>
      <c r="J92">
        <v>319</v>
      </c>
    </row>
    <row r="93" spans="1:10" ht="14.5" x14ac:dyDescent="0.35">
      <c r="A93" s="202">
        <v>10178</v>
      </c>
      <c r="B93" s="202" t="s">
        <v>339</v>
      </c>
      <c r="D93" s="203">
        <v>19.3</v>
      </c>
      <c r="E93" s="203" t="s">
        <v>215</v>
      </c>
      <c r="F93" s="204">
        <v>2020</v>
      </c>
      <c r="G93" s="205">
        <v>131725</v>
      </c>
      <c r="H93">
        <v>125614</v>
      </c>
      <c r="I93">
        <v>10427</v>
      </c>
      <c r="J93">
        <v>5611</v>
      </c>
    </row>
    <row r="94" spans="1:10" ht="14.5" x14ac:dyDescent="0.35">
      <c r="A94" s="202">
        <v>10178</v>
      </c>
      <c r="B94" s="202" t="s">
        <v>340</v>
      </c>
      <c r="D94" s="203">
        <v>19.399999999999999</v>
      </c>
      <c r="E94" s="203" t="s">
        <v>215</v>
      </c>
      <c r="F94" s="204">
        <v>2020</v>
      </c>
      <c r="G94" s="206">
        <v>15578067</v>
      </c>
      <c r="H94">
        <v>0</v>
      </c>
      <c r="I94">
        <v>0</v>
      </c>
      <c r="J94">
        <v>0</v>
      </c>
    </row>
    <row r="95" spans="1:10" ht="14.5" x14ac:dyDescent="0.35">
      <c r="A95" s="202">
        <v>10178</v>
      </c>
      <c r="B95" s="202" t="s">
        <v>332</v>
      </c>
      <c r="D95" s="203">
        <v>2.1</v>
      </c>
      <c r="E95" s="203" t="s">
        <v>215</v>
      </c>
      <c r="F95" s="202">
        <v>2020</v>
      </c>
      <c r="G95" s="202">
        <v>1121092</v>
      </c>
      <c r="H95">
        <v>10807</v>
      </c>
      <c r="I95">
        <v>897</v>
      </c>
      <c r="J95">
        <v>463</v>
      </c>
    </row>
    <row r="96" spans="1:10" ht="14.5" x14ac:dyDescent="0.35">
      <c r="A96" s="202">
        <v>10178</v>
      </c>
      <c r="B96" s="202" t="s">
        <v>341</v>
      </c>
      <c r="D96" s="203">
        <v>21.2</v>
      </c>
      <c r="E96" s="203" t="s">
        <v>215</v>
      </c>
      <c r="F96" s="202">
        <v>2020</v>
      </c>
      <c r="G96" s="202">
        <v>4527992</v>
      </c>
      <c r="H96">
        <v>33697</v>
      </c>
      <c r="I96">
        <v>2797</v>
      </c>
      <c r="J96">
        <v>1579</v>
      </c>
    </row>
    <row r="97" spans="1:10" ht="14.5" x14ac:dyDescent="0.35">
      <c r="A97" s="202">
        <v>10178</v>
      </c>
      <c r="B97" s="202" t="s">
        <v>342</v>
      </c>
      <c r="D97" s="203">
        <v>24</v>
      </c>
      <c r="E97" s="203" t="s">
        <v>215</v>
      </c>
      <c r="F97" s="202">
        <v>2020</v>
      </c>
      <c r="G97" s="202">
        <v>7917438</v>
      </c>
      <c r="H97">
        <v>23688</v>
      </c>
      <c r="I97">
        <v>4612</v>
      </c>
      <c r="J97">
        <v>2427</v>
      </c>
    </row>
    <row r="98" spans="1:10" ht="14.5" x14ac:dyDescent="0.35">
      <c r="A98" s="202">
        <v>10178</v>
      </c>
      <c r="B98" s="202" t="s">
        <v>4195</v>
      </c>
      <c r="D98" s="203">
        <v>3</v>
      </c>
      <c r="E98" s="203" t="s">
        <v>215</v>
      </c>
      <c r="F98" s="202">
        <v>2020</v>
      </c>
      <c r="G98" s="202">
        <v>10246</v>
      </c>
      <c r="H98">
        <v>1599</v>
      </c>
      <c r="I98">
        <v>133</v>
      </c>
      <c r="J98">
        <v>81</v>
      </c>
    </row>
    <row r="99" spans="1:10" ht="14.5" x14ac:dyDescent="0.35">
      <c r="A99" s="202">
        <v>10178</v>
      </c>
      <c r="B99" s="202" t="s">
        <v>333</v>
      </c>
      <c r="D99" s="203">
        <v>5.0999999999999996</v>
      </c>
      <c r="E99" s="203" t="s">
        <v>215</v>
      </c>
      <c r="F99" s="202">
        <v>2020</v>
      </c>
      <c r="G99" s="202">
        <v>4662465</v>
      </c>
      <c r="H99">
        <v>33375</v>
      </c>
      <c r="I99">
        <v>2770</v>
      </c>
      <c r="J99">
        <v>1526</v>
      </c>
    </row>
    <row r="100" spans="1:10" ht="14.5" x14ac:dyDescent="0.35">
      <c r="A100" s="202">
        <v>10178</v>
      </c>
      <c r="B100" s="202" t="s">
        <v>334</v>
      </c>
      <c r="D100" s="203">
        <v>5.2</v>
      </c>
      <c r="E100" s="203" t="s">
        <v>215</v>
      </c>
      <c r="F100" s="202">
        <v>2020</v>
      </c>
      <c r="G100" s="202">
        <v>8452568</v>
      </c>
      <c r="H100">
        <v>40152</v>
      </c>
      <c r="I100">
        <v>3333</v>
      </c>
      <c r="J100">
        <v>1875</v>
      </c>
    </row>
    <row r="101" spans="1:10" ht="14.5" x14ac:dyDescent="0.35">
      <c r="A101" s="202">
        <v>10178</v>
      </c>
      <c r="B101" s="202" t="s">
        <v>335</v>
      </c>
      <c r="D101" s="203">
        <v>9</v>
      </c>
      <c r="E101" s="203" t="s">
        <v>215</v>
      </c>
      <c r="F101" s="202">
        <v>2020</v>
      </c>
      <c r="G101" s="202">
        <v>276748</v>
      </c>
      <c r="H101">
        <v>7851</v>
      </c>
      <c r="I101">
        <v>652</v>
      </c>
      <c r="J101">
        <v>355</v>
      </c>
    </row>
    <row r="102" spans="1:10" ht="14.5" x14ac:dyDescent="0.35">
      <c r="A102" s="202">
        <v>10200</v>
      </c>
      <c r="B102" s="202" t="s">
        <v>343</v>
      </c>
      <c r="D102" s="203">
        <v>1</v>
      </c>
      <c r="E102" s="203" t="s">
        <v>215</v>
      </c>
      <c r="F102" s="202">
        <v>2020</v>
      </c>
      <c r="G102" s="202">
        <v>194180</v>
      </c>
      <c r="H102">
        <v>4037</v>
      </c>
      <c r="I102">
        <v>0</v>
      </c>
      <c r="J102">
        <v>20</v>
      </c>
    </row>
    <row r="103" spans="1:10" ht="14.5" x14ac:dyDescent="0.35">
      <c r="A103" s="202">
        <v>10200</v>
      </c>
      <c r="B103" s="202" t="s">
        <v>347</v>
      </c>
      <c r="D103" s="203">
        <v>17.100000000000001</v>
      </c>
      <c r="E103" s="203" t="s">
        <v>215</v>
      </c>
      <c r="F103" s="202">
        <v>2020</v>
      </c>
      <c r="G103" s="204">
        <v>16018391</v>
      </c>
      <c r="H103">
        <v>229286</v>
      </c>
      <c r="I103">
        <v>0</v>
      </c>
      <c r="J103">
        <v>1136</v>
      </c>
    </row>
    <row r="104" spans="1:10" ht="14.5" x14ac:dyDescent="0.35">
      <c r="A104" s="202">
        <v>10200</v>
      </c>
      <c r="B104" s="202" t="s">
        <v>348</v>
      </c>
      <c r="D104" s="203">
        <v>17.2</v>
      </c>
      <c r="E104" s="203" t="s">
        <v>215</v>
      </c>
      <c r="F104" s="202">
        <v>2020</v>
      </c>
      <c r="G104" s="203">
        <v>17397522</v>
      </c>
      <c r="H104">
        <v>188103</v>
      </c>
      <c r="I104">
        <v>0</v>
      </c>
      <c r="J104">
        <v>931</v>
      </c>
    </row>
    <row r="105" spans="1:10" ht="14.5" x14ac:dyDescent="0.35">
      <c r="A105" s="202">
        <v>10200</v>
      </c>
      <c r="B105" s="202" t="s">
        <v>349</v>
      </c>
      <c r="D105" s="203">
        <v>19.3</v>
      </c>
      <c r="E105" s="203" t="s">
        <v>215</v>
      </c>
      <c r="F105" s="204">
        <v>2020</v>
      </c>
      <c r="G105" s="205">
        <v>486</v>
      </c>
      <c r="H105">
        <v>3519</v>
      </c>
      <c r="I105">
        <v>0</v>
      </c>
      <c r="J105">
        <v>17</v>
      </c>
    </row>
    <row r="106" spans="1:10" ht="14.5" x14ac:dyDescent="0.35">
      <c r="A106" s="202">
        <v>10200</v>
      </c>
      <c r="B106" s="202" t="s">
        <v>350</v>
      </c>
      <c r="D106" s="203">
        <v>19.399999999999999</v>
      </c>
      <c r="E106" s="203" t="s">
        <v>215</v>
      </c>
      <c r="F106" s="204">
        <v>2020</v>
      </c>
      <c r="G106" s="206">
        <v>128025</v>
      </c>
      <c r="H106">
        <v>0</v>
      </c>
      <c r="I106">
        <v>0</v>
      </c>
      <c r="J106">
        <v>0</v>
      </c>
    </row>
    <row r="107" spans="1:10" ht="14.5" x14ac:dyDescent="0.35">
      <c r="A107" s="202">
        <v>10200</v>
      </c>
      <c r="B107" s="202" t="s">
        <v>351</v>
      </c>
      <c r="D107" s="203">
        <v>21.2</v>
      </c>
      <c r="E107" s="203" t="s">
        <v>215</v>
      </c>
      <c r="F107" s="202">
        <v>2020</v>
      </c>
      <c r="G107" s="202">
        <v>24561</v>
      </c>
      <c r="H107">
        <v>786</v>
      </c>
      <c r="I107">
        <v>0</v>
      </c>
      <c r="J107">
        <v>4</v>
      </c>
    </row>
    <row r="108" spans="1:10" ht="14.5" x14ac:dyDescent="0.35">
      <c r="A108" s="202">
        <v>10200</v>
      </c>
      <c r="B108" s="202" t="s">
        <v>352</v>
      </c>
      <c r="D108" s="203">
        <v>23</v>
      </c>
      <c r="E108" s="203" t="s">
        <v>215</v>
      </c>
      <c r="F108" s="202">
        <v>2020</v>
      </c>
      <c r="G108" s="202">
        <v>17746</v>
      </c>
      <c r="H108">
        <v>1357</v>
      </c>
      <c r="I108">
        <v>0</v>
      </c>
      <c r="J108">
        <v>7</v>
      </c>
    </row>
    <row r="109" spans="1:10" ht="14.5" x14ac:dyDescent="0.35">
      <c r="A109" s="202">
        <v>10200</v>
      </c>
      <c r="B109" s="202" t="s">
        <v>344</v>
      </c>
      <c r="D109" s="203">
        <v>5.0999999999999996</v>
      </c>
      <c r="E109" s="203" t="s">
        <v>215</v>
      </c>
      <c r="F109" s="202">
        <v>2020</v>
      </c>
      <c r="G109" s="202">
        <v>1787994</v>
      </c>
      <c r="H109">
        <v>10748</v>
      </c>
      <c r="I109">
        <v>0</v>
      </c>
      <c r="J109">
        <v>53</v>
      </c>
    </row>
    <row r="110" spans="1:10" ht="14.5" x14ac:dyDescent="0.35">
      <c r="A110" s="202">
        <v>10200</v>
      </c>
      <c r="B110" s="202" t="s">
        <v>345</v>
      </c>
      <c r="D110" s="203">
        <v>5.2</v>
      </c>
      <c r="E110" s="203" t="s">
        <v>215</v>
      </c>
      <c r="F110" s="202">
        <v>2020</v>
      </c>
      <c r="G110" s="202">
        <v>703876</v>
      </c>
      <c r="H110">
        <v>6604</v>
      </c>
      <c r="I110">
        <v>0</v>
      </c>
      <c r="J110">
        <v>33</v>
      </c>
    </row>
    <row r="111" spans="1:10" ht="14.5" x14ac:dyDescent="0.35">
      <c r="A111" s="202">
        <v>10200</v>
      </c>
      <c r="B111" s="202" t="s">
        <v>346</v>
      </c>
      <c r="D111" s="203">
        <v>9</v>
      </c>
      <c r="E111" s="203" t="s">
        <v>215</v>
      </c>
      <c r="F111" s="202">
        <v>2020</v>
      </c>
      <c r="G111" s="202">
        <v>2905092</v>
      </c>
      <c r="H111">
        <v>24729</v>
      </c>
      <c r="I111">
        <v>0</v>
      </c>
      <c r="J111">
        <v>122</v>
      </c>
    </row>
    <row r="112" spans="1:10" ht="14.5" x14ac:dyDescent="0.35">
      <c r="A112" s="202">
        <v>10205</v>
      </c>
      <c r="B112" s="202" t="s">
        <v>353</v>
      </c>
      <c r="D112" s="203">
        <v>4</v>
      </c>
      <c r="E112" s="203" t="s">
        <v>215</v>
      </c>
      <c r="F112" s="202">
        <v>2020</v>
      </c>
      <c r="G112" s="202">
        <v>22497329</v>
      </c>
      <c r="H112">
        <v>91909</v>
      </c>
      <c r="I112">
        <v>0</v>
      </c>
      <c r="J112">
        <v>507</v>
      </c>
    </row>
    <row r="113" spans="1:10" ht="14.5" x14ac:dyDescent="0.35">
      <c r="A113" s="202">
        <v>10205</v>
      </c>
      <c r="B113" s="202" t="s">
        <v>354</v>
      </c>
      <c r="D113" s="203">
        <v>9</v>
      </c>
      <c r="E113" s="203" t="s">
        <v>215</v>
      </c>
      <c r="F113" s="202">
        <v>2020</v>
      </c>
      <c r="G113" s="202">
        <v>24959</v>
      </c>
      <c r="H113">
        <v>297</v>
      </c>
      <c r="I113">
        <v>0</v>
      </c>
      <c r="J113">
        <v>2</v>
      </c>
    </row>
    <row r="114" spans="1:10" ht="14.5" x14ac:dyDescent="0.35">
      <c r="A114" s="202">
        <v>10216</v>
      </c>
      <c r="B114" s="202" t="s">
        <v>355</v>
      </c>
      <c r="D114" s="203">
        <v>24</v>
      </c>
      <c r="E114" s="203" t="s">
        <v>215</v>
      </c>
      <c r="F114" s="202">
        <v>2020</v>
      </c>
      <c r="G114" s="202">
        <v>2598648</v>
      </c>
      <c r="H114">
        <v>52764</v>
      </c>
      <c r="I114">
        <v>8495</v>
      </c>
      <c r="J114">
        <v>6762</v>
      </c>
    </row>
    <row r="115" spans="1:10" ht="14.5" x14ac:dyDescent="0.35">
      <c r="A115" s="202">
        <v>10226</v>
      </c>
      <c r="B115" s="202" t="s">
        <v>356</v>
      </c>
      <c r="D115" s="203">
        <v>19.100000000000001</v>
      </c>
      <c r="E115" s="203" t="s">
        <v>215</v>
      </c>
      <c r="F115" s="202">
        <v>2020</v>
      </c>
      <c r="G115" s="205">
        <v>1770</v>
      </c>
      <c r="H115">
        <v>8411</v>
      </c>
      <c r="I115">
        <v>886</v>
      </c>
      <c r="J115">
        <v>591</v>
      </c>
    </row>
    <row r="116" spans="1:10" ht="14.5" x14ac:dyDescent="0.35">
      <c r="A116" s="202">
        <v>10226</v>
      </c>
      <c r="B116" s="202" t="s">
        <v>357</v>
      </c>
      <c r="D116" s="203">
        <v>19.2</v>
      </c>
      <c r="E116" s="203" t="s">
        <v>215</v>
      </c>
      <c r="F116" s="204">
        <v>2020</v>
      </c>
      <c r="G116" s="206">
        <v>43049</v>
      </c>
      <c r="H116">
        <v>0</v>
      </c>
      <c r="I116">
        <v>0</v>
      </c>
      <c r="J116">
        <v>0</v>
      </c>
    </row>
    <row r="117" spans="1:10" ht="14.5" x14ac:dyDescent="0.35">
      <c r="A117" s="202">
        <v>10226</v>
      </c>
      <c r="B117" s="202" t="s">
        <v>358</v>
      </c>
      <c r="D117" s="203">
        <v>21.1</v>
      </c>
      <c r="E117" s="203" t="s">
        <v>215</v>
      </c>
      <c r="F117" s="202">
        <v>2020</v>
      </c>
      <c r="G117" s="202">
        <v>27133</v>
      </c>
      <c r="H117">
        <v>5660</v>
      </c>
      <c r="I117">
        <v>591</v>
      </c>
      <c r="J117">
        <v>394</v>
      </c>
    </row>
    <row r="118" spans="1:10" ht="14.5" x14ac:dyDescent="0.35">
      <c r="A118" s="202">
        <v>10324</v>
      </c>
      <c r="B118" s="202" t="s">
        <v>4196</v>
      </c>
      <c r="D118" s="203">
        <v>19.3</v>
      </c>
      <c r="E118" s="203" t="s">
        <v>215</v>
      </c>
      <c r="F118" s="204">
        <v>2020</v>
      </c>
      <c r="G118" s="205">
        <v>1232</v>
      </c>
      <c r="H118">
        <v>13807</v>
      </c>
      <c r="I118">
        <v>532</v>
      </c>
      <c r="J118">
        <v>376</v>
      </c>
    </row>
    <row r="119" spans="1:10" ht="14.5" x14ac:dyDescent="0.35">
      <c r="A119" s="202">
        <v>10324</v>
      </c>
      <c r="B119" s="202" t="s">
        <v>359</v>
      </c>
      <c r="D119" s="203">
        <v>19.399999999999999</v>
      </c>
      <c r="E119" s="203" t="s">
        <v>215</v>
      </c>
      <c r="F119" s="204">
        <v>2020</v>
      </c>
      <c r="G119" s="206">
        <v>684351</v>
      </c>
      <c r="H119">
        <v>0</v>
      </c>
      <c r="I119">
        <v>0</v>
      </c>
      <c r="J119">
        <v>0</v>
      </c>
    </row>
    <row r="120" spans="1:10" ht="14.5" x14ac:dyDescent="0.35">
      <c r="A120" s="202">
        <v>10324</v>
      </c>
      <c r="B120" s="202" t="s">
        <v>360</v>
      </c>
      <c r="D120" s="203">
        <v>21.2</v>
      </c>
      <c r="E120" s="203" t="s">
        <v>215</v>
      </c>
      <c r="F120" s="202">
        <v>2020</v>
      </c>
      <c r="G120" s="202">
        <v>460118</v>
      </c>
      <c r="H120">
        <v>8927</v>
      </c>
      <c r="I120">
        <v>344</v>
      </c>
      <c r="J120">
        <v>242</v>
      </c>
    </row>
    <row r="121" spans="1:10" ht="14.5" x14ac:dyDescent="0.35">
      <c r="A121" s="202">
        <v>10336</v>
      </c>
      <c r="B121" s="202" t="s">
        <v>361</v>
      </c>
      <c r="D121" s="203">
        <v>19.100000000000001</v>
      </c>
      <c r="E121" s="203" t="s">
        <v>215</v>
      </c>
      <c r="F121" s="202">
        <v>2020</v>
      </c>
      <c r="G121" s="205">
        <v>18181</v>
      </c>
      <c r="H121">
        <v>89101</v>
      </c>
      <c r="I121">
        <v>13897</v>
      </c>
      <c r="J121">
        <v>17655</v>
      </c>
    </row>
    <row r="122" spans="1:10" ht="14.5" x14ac:dyDescent="0.35">
      <c r="A122" s="202">
        <v>10336</v>
      </c>
      <c r="B122" s="202" t="s">
        <v>362</v>
      </c>
      <c r="D122" s="203">
        <v>19.2</v>
      </c>
      <c r="E122" s="203" t="s">
        <v>215</v>
      </c>
      <c r="F122" s="204">
        <v>2020</v>
      </c>
      <c r="G122" s="206">
        <v>4178242</v>
      </c>
      <c r="H122">
        <v>0</v>
      </c>
      <c r="I122">
        <v>0</v>
      </c>
      <c r="J122">
        <v>0</v>
      </c>
    </row>
    <row r="123" spans="1:10" ht="14.5" x14ac:dyDescent="0.35">
      <c r="A123" s="202">
        <v>10336</v>
      </c>
      <c r="B123" s="202" t="s">
        <v>363</v>
      </c>
      <c r="D123" s="203">
        <v>21.1</v>
      </c>
      <c r="E123" s="203" t="s">
        <v>215</v>
      </c>
      <c r="F123" s="202">
        <v>2020</v>
      </c>
      <c r="G123" s="202">
        <v>2755483</v>
      </c>
      <c r="H123">
        <v>37132</v>
      </c>
      <c r="I123">
        <v>5515</v>
      </c>
      <c r="J123">
        <v>7007</v>
      </c>
    </row>
    <row r="124" spans="1:10" ht="14.5" x14ac:dyDescent="0.35">
      <c r="A124" s="202">
        <v>10367</v>
      </c>
      <c r="B124" s="202" t="s">
        <v>4197</v>
      </c>
      <c r="D124" s="203">
        <v>17.100000000000001</v>
      </c>
      <c r="E124" s="203" t="s">
        <v>215</v>
      </c>
      <c r="F124" s="202">
        <v>2020</v>
      </c>
      <c r="G124" s="204">
        <v>0</v>
      </c>
      <c r="H124">
        <v>0</v>
      </c>
      <c r="I124">
        <v>0</v>
      </c>
      <c r="J124">
        <v>0</v>
      </c>
    </row>
    <row r="125" spans="1:10" ht="14.5" x14ac:dyDescent="0.35">
      <c r="A125" s="202">
        <v>10367</v>
      </c>
      <c r="B125" s="202" t="s">
        <v>365</v>
      </c>
      <c r="D125" s="203">
        <v>17.2</v>
      </c>
      <c r="E125" s="203" t="s">
        <v>215</v>
      </c>
      <c r="F125" s="202">
        <v>2020</v>
      </c>
      <c r="G125" s="203">
        <v>12002</v>
      </c>
      <c r="H125">
        <v>963</v>
      </c>
      <c r="I125">
        <v>0</v>
      </c>
      <c r="J125">
        <v>0</v>
      </c>
    </row>
    <row r="126" spans="1:10" ht="14.5" x14ac:dyDescent="0.35">
      <c r="A126" s="202">
        <v>10367</v>
      </c>
      <c r="B126" s="202" t="s">
        <v>364</v>
      </c>
      <c r="D126" s="203">
        <v>9</v>
      </c>
      <c r="E126" s="203" t="s">
        <v>215</v>
      </c>
      <c r="F126" s="202">
        <v>2020</v>
      </c>
      <c r="G126" s="202">
        <v>145396</v>
      </c>
      <c r="H126">
        <v>1835</v>
      </c>
      <c r="I126">
        <v>0</v>
      </c>
      <c r="J126">
        <v>0</v>
      </c>
    </row>
    <row r="127" spans="1:10" ht="14.5" x14ac:dyDescent="0.35">
      <c r="A127" s="202">
        <v>10391</v>
      </c>
      <c r="B127" s="202" t="s">
        <v>4198</v>
      </c>
      <c r="D127" s="203">
        <v>1</v>
      </c>
      <c r="E127" s="203" t="s">
        <v>215</v>
      </c>
      <c r="F127" s="202">
        <v>2020</v>
      </c>
      <c r="G127" s="202">
        <v>60350</v>
      </c>
      <c r="H127">
        <v>132</v>
      </c>
      <c r="I127">
        <v>210</v>
      </c>
      <c r="J127">
        <v>50</v>
      </c>
    </row>
    <row r="128" spans="1:10" ht="14.5" x14ac:dyDescent="0.35">
      <c r="A128" s="202">
        <v>10391</v>
      </c>
      <c r="B128" s="202" t="s">
        <v>370</v>
      </c>
      <c r="D128" s="203">
        <v>17.100000000000001</v>
      </c>
      <c r="E128" s="203" t="s">
        <v>215</v>
      </c>
      <c r="F128" s="202">
        <v>2020</v>
      </c>
      <c r="G128" s="204">
        <v>854531</v>
      </c>
      <c r="H128">
        <v>2427</v>
      </c>
      <c r="I128">
        <v>2836</v>
      </c>
      <c r="J128">
        <v>648</v>
      </c>
    </row>
    <row r="129" spans="1:10" ht="14.5" x14ac:dyDescent="0.35">
      <c r="A129" s="202">
        <v>10391</v>
      </c>
      <c r="B129" s="202" t="s">
        <v>371</v>
      </c>
      <c r="D129" s="203">
        <v>17.2</v>
      </c>
      <c r="E129" s="203" t="s">
        <v>215</v>
      </c>
      <c r="F129" s="202">
        <v>2020</v>
      </c>
      <c r="G129" s="203">
        <v>995849</v>
      </c>
      <c r="H129">
        <v>9040</v>
      </c>
      <c r="I129">
        <v>1723</v>
      </c>
      <c r="J129">
        <v>156</v>
      </c>
    </row>
    <row r="130" spans="1:10" ht="14.5" x14ac:dyDescent="0.35">
      <c r="A130" s="202">
        <v>10391</v>
      </c>
      <c r="B130" s="202" t="s">
        <v>372</v>
      </c>
      <c r="D130" s="203">
        <v>18</v>
      </c>
      <c r="E130" s="203" t="s">
        <v>215</v>
      </c>
      <c r="F130" s="202">
        <v>2020</v>
      </c>
      <c r="G130" s="202">
        <v>36545</v>
      </c>
      <c r="H130">
        <v>76</v>
      </c>
      <c r="I130">
        <v>122</v>
      </c>
      <c r="J130">
        <v>29</v>
      </c>
    </row>
    <row r="131" spans="1:10" ht="14.5" x14ac:dyDescent="0.35">
      <c r="A131" s="202">
        <v>10391</v>
      </c>
      <c r="B131" s="202" t="s">
        <v>373</v>
      </c>
      <c r="D131" s="203">
        <v>19.3</v>
      </c>
      <c r="E131" s="203" t="s">
        <v>215</v>
      </c>
      <c r="F131" s="204">
        <v>2020</v>
      </c>
      <c r="G131" s="205">
        <v>43476</v>
      </c>
      <c r="H131">
        <v>15723</v>
      </c>
      <c r="I131">
        <v>21842</v>
      </c>
      <c r="J131">
        <v>5152</v>
      </c>
    </row>
    <row r="132" spans="1:10" ht="14.5" x14ac:dyDescent="0.35">
      <c r="A132" s="202">
        <v>10391</v>
      </c>
      <c r="B132" s="202" t="s">
        <v>374</v>
      </c>
      <c r="D132" s="203">
        <v>19.399999999999999</v>
      </c>
      <c r="E132" s="203" t="s">
        <v>215</v>
      </c>
      <c r="F132" s="204">
        <v>2020</v>
      </c>
      <c r="G132" s="206">
        <v>8003116</v>
      </c>
      <c r="H132">
        <v>0</v>
      </c>
      <c r="I132">
        <v>0</v>
      </c>
      <c r="J132">
        <v>0</v>
      </c>
    </row>
    <row r="133" spans="1:10" ht="14.5" x14ac:dyDescent="0.35">
      <c r="A133" s="202">
        <v>10391</v>
      </c>
      <c r="B133" s="202" t="s">
        <v>366</v>
      </c>
      <c r="D133" s="203">
        <v>2.1</v>
      </c>
      <c r="E133" s="203" t="s">
        <v>215</v>
      </c>
      <c r="F133" s="202">
        <v>2020</v>
      </c>
      <c r="G133" s="202">
        <v>167741</v>
      </c>
      <c r="H133">
        <v>287</v>
      </c>
      <c r="I133">
        <v>459</v>
      </c>
      <c r="J133">
        <v>108</v>
      </c>
    </row>
    <row r="134" spans="1:10" ht="14.5" x14ac:dyDescent="0.35">
      <c r="A134" s="202">
        <v>10391</v>
      </c>
      <c r="B134" s="202" t="s">
        <v>375</v>
      </c>
      <c r="D134" s="203">
        <v>21.2</v>
      </c>
      <c r="E134" s="203" t="s">
        <v>215</v>
      </c>
      <c r="F134" s="202">
        <v>2020</v>
      </c>
      <c r="G134" s="202">
        <v>2777787</v>
      </c>
      <c r="H134">
        <v>5242</v>
      </c>
      <c r="I134">
        <v>7663</v>
      </c>
      <c r="J134">
        <v>1806</v>
      </c>
    </row>
    <row r="135" spans="1:10" ht="14.5" x14ac:dyDescent="0.35">
      <c r="A135" s="202">
        <v>10391</v>
      </c>
      <c r="B135" s="202" t="s">
        <v>367</v>
      </c>
      <c r="D135" s="203">
        <v>5.0999999999999996</v>
      </c>
      <c r="E135" s="203" t="s">
        <v>215</v>
      </c>
      <c r="F135" s="202">
        <v>2020</v>
      </c>
      <c r="G135" s="202">
        <v>851638</v>
      </c>
      <c r="H135">
        <v>11188</v>
      </c>
      <c r="I135">
        <v>1686</v>
      </c>
      <c r="J135">
        <v>312</v>
      </c>
    </row>
    <row r="136" spans="1:10" ht="14.5" x14ac:dyDescent="0.35">
      <c r="A136" s="202">
        <v>10391</v>
      </c>
      <c r="B136" s="202" t="s">
        <v>368</v>
      </c>
      <c r="D136" s="203">
        <v>5.2</v>
      </c>
      <c r="E136" s="203" t="s">
        <v>215</v>
      </c>
      <c r="F136" s="202">
        <v>2020</v>
      </c>
      <c r="G136" s="202">
        <v>976552</v>
      </c>
      <c r="H136">
        <v>10997</v>
      </c>
      <c r="I136">
        <v>1989</v>
      </c>
      <c r="J136">
        <v>218</v>
      </c>
    </row>
    <row r="137" spans="1:10" ht="14.5" x14ac:dyDescent="0.35">
      <c r="A137" s="202">
        <v>10391</v>
      </c>
      <c r="B137" s="202" t="s">
        <v>369</v>
      </c>
      <c r="D137" s="203">
        <v>9</v>
      </c>
      <c r="E137" s="203" t="s">
        <v>215</v>
      </c>
      <c r="F137" s="202">
        <v>2020</v>
      </c>
      <c r="G137" s="202">
        <v>1954580</v>
      </c>
      <c r="H137">
        <v>3504</v>
      </c>
      <c r="I137">
        <v>5281</v>
      </c>
      <c r="J137">
        <v>1244</v>
      </c>
    </row>
    <row r="138" spans="1:10" ht="14.5" x14ac:dyDescent="0.35">
      <c r="A138" s="202">
        <v>10393</v>
      </c>
      <c r="B138" s="202" t="s">
        <v>376</v>
      </c>
      <c r="D138" s="203">
        <v>11</v>
      </c>
      <c r="E138" s="203" t="s">
        <v>215</v>
      </c>
      <c r="F138" s="202">
        <v>2020</v>
      </c>
      <c r="G138" s="202">
        <v>6461371</v>
      </c>
      <c r="H138">
        <v>6461</v>
      </c>
      <c r="I138">
        <v>676</v>
      </c>
      <c r="J138">
        <v>902</v>
      </c>
    </row>
    <row r="139" spans="1:10" ht="14.5" x14ac:dyDescent="0.35">
      <c r="A139" s="202">
        <v>10393</v>
      </c>
      <c r="B139" s="202" t="s">
        <v>4199</v>
      </c>
      <c r="D139" s="203">
        <v>17.100000000000001</v>
      </c>
      <c r="E139" s="203" t="s">
        <v>215</v>
      </c>
      <c r="F139" s="202">
        <v>2020</v>
      </c>
      <c r="G139" s="204">
        <v>0</v>
      </c>
      <c r="H139">
        <v>0</v>
      </c>
      <c r="I139">
        <v>0</v>
      </c>
      <c r="J139">
        <v>0</v>
      </c>
    </row>
    <row r="140" spans="1:10" ht="14.5" x14ac:dyDescent="0.35">
      <c r="A140" s="202">
        <v>10393</v>
      </c>
      <c r="B140" s="202" t="s">
        <v>377</v>
      </c>
      <c r="D140" s="203">
        <v>17.2</v>
      </c>
      <c r="E140" s="203" t="s">
        <v>215</v>
      </c>
      <c r="F140" s="202">
        <v>2020</v>
      </c>
      <c r="G140" s="203">
        <v>545470</v>
      </c>
      <c r="H140">
        <v>545</v>
      </c>
      <c r="I140">
        <v>57</v>
      </c>
      <c r="J140">
        <v>76</v>
      </c>
    </row>
    <row r="141" spans="1:10" ht="14.5" x14ac:dyDescent="0.35">
      <c r="A141" s="202">
        <v>10464</v>
      </c>
      <c r="B141" s="202" t="s">
        <v>379</v>
      </c>
      <c r="D141" s="203">
        <v>17.100000000000001</v>
      </c>
      <c r="E141" s="203" t="s">
        <v>215</v>
      </c>
      <c r="F141" s="202">
        <v>2020</v>
      </c>
      <c r="G141" s="204">
        <v>113516</v>
      </c>
      <c r="H141">
        <v>1376</v>
      </c>
      <c r="I141">
        <v>0</v>
      </c>
      <c r="J141">
        <v>113</v>
      </c>
    </row>
    <row r="142" spans="1:10" ht="14.5" x14ac:dyDescent="0.35">
      <c r="A142" s="202">
        <v>10464</v>
      </c>
      <c r="B142" s="202" t="s">
        <v>4200</v>
      </c>
      <c r="D142" s="203">
        <v>17.2</v>
      </c>
      <c r="E142" s="203" t="s">
        <v>215</v>
      </c>
      <c r="F142" s="202">
        <v>2020</v>
      </c>
      <c r="G142" s="203">
        <v>0</v>
      </c>
      <c r="H142">
        <v>0</v>
      </c>
      <c r="I142">
        <v>0</v>
      </c>
      <c r="J142">
        <v>0</v>
      </c>
    </row>
    <row r="143" spans="1:10" ht="14.5" x14ac:dyDescent="0.35">
      <c r="A143" s="202">
        <v>10464</v>
      </c>
      <c r="B143" s="202" t="s">
        <v>380</v>
      </c>
      <c r="D143" s="203">
        <v>19.3</v>
      </c>
      <c r="E143" s="203" t="s">
        <v>215</v>
      </c>
      <c r="F143" s="204">
        <v>2020</v>
      </c>
      <c r="G143" s="205">
        <v>266587</v>
      </c>
      <c r="H143">
        <v>238506</v>
      </c>
      <c r="I143">
        <v>0</v>
      </c>
      <c r="J143">
        <v>20416</v>
      </c>
    </row>
    <row r="144" spans="1:10" ht="14.5" x14ac:dyDescent="0.35">
      <c r="A144" s="202">
        <v>10464</v>
      </c>
      <c r="B144" s="202" t="s">
        <v>381</v>
      </c>
      <c r="D144" s="203">
        <v>19.399999999999999</v>
      </c>
      <c r="E144" s="203" t="s">
        <v>215</v>
      </c>
      <c r="F144" s="204">
        <v>2020</v>
      </c>
      <c r="G144" s="206">
        <v>32668749</v>
      </c>
      <c r="H144">
        <v>0</v>
      </c>
      <c r="I144">
        <v>0</v>
      </c>
      <c r="J144">
        <v>0</v>
      </c>
    </row>
    <row r="145" spans="1:10" ht="14.5" x14ac:dyDescent="0.35">
      <c r="A145" s="202">
        <v>10464</v>
      </c>
      <c r="B145" s="202" t="s">
        <v>382</v>
      </c>
      <c r="D145" s="203">
        <v>21.2</v>
      </c>
      <c r="E145" s="203" t="s">
        <v>215</v>
      </c>
      <c r="F145" s="202">
        <v>2020</v>
      </c>
      <c r="G145" s="202">
        <v>6255558</v>
      </c>
      <c r="H145">
        <v>59653</v>
      </c>
      <c r="I145">
        <v>0</v>
      </c>
      <c r="J145">
        <v>5201</v>
      </c>
    </row>
    <row r="146" spans="1:10" ht="14.5" x14ac:dyDescent="0.35">
      <c r="A146" s="202">
        <v>10464</v>
      </c>
      <c r="B146" s="202" t="s">
        <v>378</v>
      </c>
      <c r="D146" s="203">
        <v>9</v>
      </c>
      <c r="E146" s="203" t="s">
        <v>215</v>
      </c>
      <c r="F146" s="202">
        <v>2020</v>
      </c>
      <c r="G146" s="202">
        <v>1969936</v>
      </c>
      <c r="H146">
        <v>16150</v>
      </c>
      <c r="I146">
        <v>0</v>
      </c>
      <c r="J146">
        <v>1422</v>
      </c>
    </row>
    <row r="147" spans="1:10" ht="14.5" x14ac:dyDescent="0.35">
      <c r="A147" s="202">
        <v>10472</v>
      </c>
      <c r="B147" s="202" t="s">
        <v>385</v>
      </c>
      <c r="D147" s="203">
        <v>17.100000000000001</v>
      </c>
      <c r="E147" s="203" t="s">
        <v>215</v>
      </c>
      <c r="F147" s="202">
        <v>2020</v>
      </c>
      <c r="G147" s="204">
        <v>3562594</v>
      </c>
      <c r="H147">
        <v>48837</v>
      </c>
      <c r="I147">
        <v>4685</v>
      </c>
      <c r="J147">
        <v>1044</v>
      </c>
    </row>
    <row r="148" spans="1:10" ht="14.5" x14ac:dyDescent="0.35">
      <c r="A148" s="202">
        <v>10472</v>
      </c>
      <c r="B148" s="202" t="s">
        <v>386</v>
      </c>
      <c r="D148" s="203">
        <v>17.2</v>
      </c>
      <c r="E148" s="203" t="s">
        <v>215</v>
      </c>
      <c r="F148" s="202">
        <v>2020</v>
      </c>
      <c r="G148" s="203">
        <v>1674719</v>
      </c>
      <c r="H148">
        <v>18826</v>
      </c>
      <c r="I148">
        <v>1806</v>
      </c>
      <c r="J148">
        <v>375</v>
      </c>
    </row>
    <row r="149" spans="1:10" ht="14.5" x14ac:dyDescent="0.35">
      <c r="A149" s="202">
        <v>10472</v>
      </c>
      <c r="B149" s="202" t="s">
        <v>387</v>
      </c>
      <c r="D149" s="203">
        <v>18</v>
      </c>
      <c r="E149" s="203" t="s">
        <v>215</v>
      </c>
      <c r="F149" s="202">
        <v>2020</v>
      </c>
      <c r="G149" s="202">
        <v>320</v>
      </c>
      <c r="H149">
        <v>76</v>
      </c>
      <c r="I149">
        <v>7</v>
      </c>
      <c r="J149">
        <v>3</v>
      </c>
    </row>
    <row r="150" spans="1:10" ht="14.5" x14ac:dyDescent="0.35">
      <c r="A150" s="202">
        <v>10472</v>
      </c>
      <c r="B150" s="202" t="s">
        <v>388</v>
      </c>
      <c r="D150" s="203">
        <v>19.3</v>
      </c>
      <c r="E150" s="203" t="s">
        <v>215</v>
      </c>
      <c r="F150" s="204">
        <v>2020</v>
      </c>
      <c r="G150" s="205">
        <v>378</v>
      </c>
      <c r="H150">
        <v>6117</v>
      </c>
      <c r="I150">
        <v>587</v>
      </c>
      <c r="J150">
        <v>205</v>
      </c>
    </row>
    <row r="151" spans="1:10" ht="14.5" x14ac:dyDescent="0.35">
      <c r="A151" s="202">
        <v>10472</v>
      </c>
      <c r="B151" s="202" t="s">
        <v>389</v>
      </c>
      <c r="D151" s="203">
        <v>19.399999999999999</v>
      </c>
      <c r="E151" s="203" t="s">
        <v>215</v>
      </c>
      <c r="F151" s="204">
        <v>2020</v>
      </c>
      <c r="G151" s="206">
        <v>93768</v>
      </c>
      <c r="H151">
        <v>0</v>
      </c>
      <c r="I151">
        <v>0</v>
      </c>
      <c r="J151">
        <v>0</v>
      </c>
    </row>
    <row r="152" spans="1:10" ht="14.5" x14ac:dyDescent="0.35">
      <c r="A152" s="202">
        <v>10472</v>
      </c>
      <c r="B152" s="202" t="s">
        <v>390</v>
      </c>
      <c r="D152" s="203">
        <v>21.2</v>
      </c>
      <c r="E152" s="203" t="s">
        <v>215</v>
      </c>
      <c r="F152" s="202">
        <v>2020</v>
      </c>
      <c r="G152" s="202">
        <v>15624</v>
      </c>
      <c r="H152">
        <v>1750</v>
      </c>
      <c r="I152">
        <v>168</v>
      </c>
      <c r="J152">
        <v>56</v>
      </c>
    </row>
    <row r="153" spans="1:10" ht="14.5" x14ac:dyDescent="0.35">
      <c r="A153" s="202">
        <v>10472</v>
      </c>
      <c r="B153" s="202" t="s">
        <v>391</v>
      </c>
      <c r="D153" s="203">
        <v>23</v>
      </c>
      <c r="E153" s="203" t="s">
        <v>215</v>
      </c>
      <c r="F153" s="202">
        <v>2020</v>
      </c>
      <c r="G153" s="202">
        <v>3451</v>
      </c>
      <c r="H153">
        <v>108</v>
      </c>
      <c r="I153">
        <v>10</v>
      </c>
      <c r="J153">
        <v>3</v>
      </c>
    </row>
    <row r="154" spans="1:10" ht="14.5" x14ac:dyDescent="0.35">
      <c r="A154" s="202">
        <v>10472</v>
      </c>
      <c r="B154" s="202" t="s">
        <v>392</v>
      </c>
      <c r="D154" s="203">
        <v>24</v>
      </c>
      <c r="E154" s="203" t="s">
        <v>215</v>
      </c>
      <c r="F154" s="202">
        <v>2020</v>
      </c>
      <c r="G154" s="202">
        <v>1030973</v>
      </c>
      <c r="H154">
        <v>9511</v>
      </c>
      <c r="I154">
        <v>912</v>
      </c>
      <c r="J154">
        <v>262</v>
      </c>
    </row>
    <row r="155" spans="1:10" ht="14.5" x14ac:dyDescent="0.35">
      <c r="A155" s="202">
        <v>10472</v>
      </c>
      <c r="B155" s="202" t="s">
        <v>383</v>
      </c>
      <c r="D155" s="203">
        <v>5.0999999999999996</v>
      </c>
      <c r="E155" s="203" t="s">
        <v>215</v>
      </c>
      <c r="F155" s="202">
        <v>2020</v>
      </c>
      <c r="G155" s="202">
        <v>205878</v>
      </c>
      <c r="H155">
        <v>7747</v>
      </c>
      <c r="I155">
        <v>743</v>
      </c>
      <c r="J155">
        <v>263</v>
      </c>
    </row>
    <row r="156" spans="1:10" ht="14.5" x14ac:dyDescent="0.35">
      <c r="A156" s="202">
        <v>10472</v>
      </c>
      <c r="B156" s="202" t="s">
        <v>384</v>
      </c>
      <c r="D156" s="203">
        <v>5.2</v>
      </c>
      <c r="E156" s="203" t="s">
        <v>215</v>
      </c>
      <c r="F156" s="202">
        <v>2020</v>
      </c>
      <c r="G156" s="202">
        <v>143989</v>
      </c>
      <c r="H156">
        <v>12374</v>
      </c>
      <c r="I156">
        <v>1187</v>
      </c>
      <c r="J156">
        <v>519</v>
      </c>
    </row>
    <row r="157" spans="1:10" ht="14.5" x14ac:dyDescent="0.35">
      <c r="A157" s="202">
        <v>10472</v>
      </c>
      <c r="B157" s="202" t="s">
        <v>4201</v>
      </c>
      <c r="D157" s="203">
        <v>9</v>
      </c>
      <c r="E157" s="203" t="s">
        <v>215</v>
      </c>
      <c r="F157" s="202">
        <v>2020</v>
      </c>
      <c r="G157" s="202">
        <v>2</v>
      </c>
      <c r="H157">
        <v>221</v>
      </c>
      <c r="I157">
        <v>21</v>
      </c>
      <c r="J157">
        <v>7</v>
      </c>
    </row>
    <row r="158" spans="1:10" ht="14.5" x14ac:dyDescent="0.35">
      <c r="A158" s="202">
        <v>10499</v>
      </c>
      <c r="B158" s="202" t="s">
        <v>4202</v>
      </c>
      <c r="D158" s="203">
        <v>17.100000000000001</v>
      </c>
      <c r="E158" s="203" t="s">
        <v>215</v>
      </c>
      <c r="F158" s="202">
        <v>2020</v>
      </c>
      <c r="G158" s="204">
        <v>0</v>
      </c>
      <c r="H158">
        <v>0</v>
      </c>
      <c r="I158">
        <v>0</v>
      </c>
      <c r="J158">
        <v>0</v>
      </c>
    </row>
    <row r="159" spans="1:10" ht="14.5" x14ac:dyDescent="0.35">
      <c r="A159" s="202">
        <v>10499</v>
      </c>
      <c r="B159" s="202" t="s">
        <v>393</v>
      </c>
      <c r="D159" s="203">
        <v>17.2</v>
      </c>
      <c r="E159" s="203" t="s">
        <v>215</v>
      </c>
      <c r="F159" s="202">
        <v>2020</v>
      </c>
      <c r="G159" s="203">
        <v>590323</v>
      </c>
      <c r="H159">
        <v>793</v>
      </c>
      <c r="I159">
        <v>9</v>
      </c>
      <c r="J159">
        <v>21</v>
      </c>
    </row>
    <row r="160" spans="1:10" ht="14.5" x14ac:dyDescent="0.35">
      <c r="A160" s="202">
        <v>10499</v>
      </c>
      <c r="B160" s="202" t="s">
        <v>4203</v>
      </c>
      <c r="D160" s="203">
        <v>19.3</v>
      </c>
      <c r="E160" s="203" t="s">
        <v>215</v>
      </c>
      <c r="F160" s="204">
        <v>2020</v>
      </c>
      <c r="G160" s="205">
        <v>0</v>
      </c>
      <c r="H160">
        <v>1275</v>
      </c>
      <c r="I160">
        <v>14</v>
      </c>
      <c r="J160">
        <v>33</v>
      </c>
    </row>
    <row r="161" spans="1:10" ht="14.5" x14ac:dyDescent="0.35">
      <c r="A161" s="202">
        <v>10499</v>
      </c>
      <c r="B161" s="202" t="s">
        <v>4204</v>
      </c>
      <c r="D161" s="203">
        <v>19.399999999999999</v>
      </c>
      <c r="E161" s="203" t="s">
        <v>215</v>
      </c>
      <c r="F161" s="204">
        <v>2020</v>
      </c>
      <c r="G161" s="206">
        <v>28975</v>
      </c>
      <c r="H161">
        <v>0</v>
      </c>
      <c r="I161">
        <v>0</v>
      </c>
      <c r="J161">
        <v>0</v>
      </c>
    </row>
    <row r="162" spans="1:10" ht="14.5" x14ac:dyDescent="0.35">
      <c r="A162" s="202">
        <v>10499</v>
      </c>
      <c r="B162" s="202" t="s">
        <v>394</v>
      </c>
      <c r="D162" s="203">
        <v>21.2</v>
      </c>
      <c r="E162" s="203" t="s">
        <v>215</v>
      </c>
      <c r="F162" s="202">
        <v>2020</v>
      </c>
      <c r="G162" s="202">
        <v>141904</v>
      </c>
      <c r="H162">
        <v>1726</v>
      </c>
      <c r="I162">
        <v>19</v>
      </c>
      <c r="J162">
        <v>45</v>
      </c>
    </row>
    <row r="163" spans="1:10" ht="14.5" x14ac:dyDescent="0.35">
      <c r="A163" s="202">
        <v>10499</v>
      </c>
      <c r="B163" s="202" t="s">
        <v>4205</v>
      </c>
      <c r="D163" s="203">
        <v>23</v>
      </c>
      <c r="E163" s="203" t="s">
        <v>215</v>
      </c>
      <c r="F163" s="202">
        <v>2020</v>
      </c>
      <c r="G163" s="202">
        <v>79322</v>
      </c>
      <c r="H163">
        <v>328</v>
      </c>
      <c r="I163">
        <v>4</v>
      </c>
      <c r="J163">
        <v>9</v>
      </c>
    </row>
    <row r="164" spans="1:10" ht="14.5" x14ac:dyDescent="0.35">
      <c r="A164" s="202">
        <v>10510</v>
      </c>
      <c r="B164" s="202" t="s">
        <v>395</v>
      </c>
      <c r="D164" s="203">
        <v>17.100000000000001</v>
      </c>
      <c r="E164" s="203" t="s">
        <v>215</v>
      </c>
      <c r="F164" s="202">
        <v>2020</v>
      </c>
      <c r="G164" s="204">
        <v>30750</v>
      </c>
      <c r="H164">
        <v>631</v>
      </c>
      <c r="I164">
        <v>27</v>
      </c>
      <c r="J164">
        <v>107</v>
      </c>
    </row>
    <row r="165" spans="1:10" ht="14.5" x14ac:dyDescent="0.35">
      <c r="A165" s="202">
        <v>10510</v>
      </c>
      <c r="B165" s="202" t="s">
        <v>396</v>
      </c>
      <c r="D165" s="203">
        <v>17.2</v>
      </c>
      <c r="E165" s="203" t="s">
        <v>215</v>
      </c>
      <c r="F165" s="202">
        <v>2020</v>
      </c>
      <c r="G165" s="203">
        <v>653988</v>
      </c>
      <c r="H165">
        <v>12309</v>
      </c>
      <c r="I165">
        <v>271</v>
      </c>
      <c r="J165">
        <v>955</v>
      </c>
    </row>
    <row r="166" spans="1:10" ht="14.5" x14ac:dyDescent="0.35">
      <c r="A166" s="202">
        <v>10510</v>
      </c>
      <c r="B166" s="202" t="s">
        <v>4206</v>
      </c>
      <c r="D166" s="203">
        <v>19.3</v>
      </c>
      <c r="E166" s="203" t="s">
        <v>215</v>
      </c>
      <c r="F166" s="204">
        <v>2020</v>
      </c>
      <c r="G166" s="205">
        <v>0</v>
      </c>
      <c r="H166">
        <v>40323</v>
      </c>
      <c r="I166">
        <v>1655</v>
      </c>
      <c r="J166">
        <v>6587</v>
      </c>
    </row>
    <row r="167" spans="1:10" ht="14.5" x14ac:dyDescent="0.35">
      <c r="A167" s="202">
        <v>10510</v>
      </c>
      <c r="B167" s="202" t="s">
        <v>397</v>
      </c>
      <c r="D167" s="203">
        <v>19.399999999999999</v>
      </c>
      <c r="E167" s="203" t="s">
        <v>215</v>
      </c>
      <c r="F167" s="204">
        <v>2020</v>
      </c>
      <c r="G167" s="206">
        <v>2111688</v>
      </c>
      <c r="H167">
        <v>0</v>
      </c>
      <c r="I167">
        <v>0</v>
      </c>
      <c r="J167">
        <v>0</v>
      </c>
    </row>
    <row r="168" spans="1:10" ht="14.5" x14ac:dyDescent="0.35">
      <c r="A168" s="202">
        <v>10510</v>
      </c>
      <c r="B168" s="202" t="s">
        <v>398</v>
      </c>
      <c r="D168" s="203">
        <v>21.2</v>
      </c>
      <c r="E168" s="203" t="s">
        <v>215</v>
      </c>
      <c r="F168" s="202">
        <v>2020</v>
      </c>
      <c r="G168" s="202">
        <v>256525</v>
      </c>
      <c r="H168">
        <v>6475</v>
      </c>
      <c r="I168">
        <v>279</v>
      </c>
      <c r="J168">
        <v>1095</v>
      </c>
    </row>
    <row r="169" spans="1:10" ht="14.5" x14ac:dyDescent="0.35">
      <c r="A169" s="202">
        <v>10638</v>
      </c>
      <c r="B169" s="202" t="s">
        <v>399</v>
      </c>
      <c r="D169" s="203">
        <v>11</v>
      </c>
      <c r="E169" s="203" t="s">
        <v>215</v>
      </c>
      <c r="F169" s="202">
        <v>2020</v>
      </c>
      <c r="G169" s="202">
        <v>1567079</v>
      </c>
      <c r="H169">
        <v>211178</v>
      </c>
      <c r="I169">
        <v>11025</v>
      </c>
      <c r="J169">
        <v>24932</v>
      </c>
    </row>
    <row r="170" spans="1:10" ht="14.5" x14ac:dyDescent="0.35">
      <c r="A170" s="202">
        <v>10638</v>
      </c>
      <c r="B170" s="202" t="s">
        <v>4207</v>
      </c>
      <c r="D170" s="203">
        <v>17.100000000000001</v>
      </c>
      <c r="E170" s="203" t="s">
        <v>215</v>
      </c>
      <c r="F170" s="202">
        <v>2020</v>
      </c>
      <c r="G170" s="204">
        <v>0</v>
      </c>
      <c r="H170">
        <v>2062</v>
      </c>
      <c r="I170">
        <v>108</v>
      </c>
      <c r="J170">
        <v>243</v>
      </c>
    </row>
    <row r="171" spans="1:10" ht="14.5" x14ac:dyDescent="0.35">
      <c r="A171" s="202">
        <v>10638</v>
      </c>
      <c r="B171" s="202" t="s">
        <v>4208</v>
      </c>
      <c r="D171" s="203">
        <v>17.2</v>
      </c>
      <c r="E171" s="203" t="s">
        <v>215</v>
      </c>
      <c r="F171" s="202">
        <v>2020</v>
      </c>
      <c r="G171" s="203">
        <v>68</v>
      </c>
      <c r="H171">
        <v>4585</v>
      </c>
      <c r="I171">
        <v>239</v>
      </c>
      <c r="J171">
        <v>541</v>
      </c>
    </row>
    <row r="172" spans="1:10" ht="14.5" x14ac:dyDescent="0.35">
      <c r="A172" s="202">
        <v>10641</v>
      </c>
      <c r="B172" s="202" t="s">
        <v>402</v>
      </c>
      <c r="D172" s="203">
        <v>17.100000000000001</v>
      </c>
      <c r="E172" s="203" t="s">
        <v>215</v>
      </c>
      <c r="F172" s="202">
        <v>2020</v>
      </c>
      <c r="G172" s="204">
        <v>26501080</v>
      </c>
      <c r="H172">
        <v>215860</v>
      </c>
      <c r="I172">
        <v>11701</v>
      </c>
      <c r="J172">
        <v>5457</v>
      </c>
    </row>
    <row r="173" spans="1:10" ht="14.5" x14ac:dyDescent="0.35">
      <c r="A173" s="202">
        <v>10641</v>
      </c>
      <c r="B173" s="202" t="s">
        <v>403</v>
      </c>
      <c r="D173" s="203">
        <v>17.2</v>
      </c>
      <c r="E173" s="203" t="s">
        <v>215</v>
      </c>
      <c r="F173" s="202">
        <v>2020</v>
      </c>
      <c r="G173" s="203">
        <v>58408088</v>
      </c>
      <c r="H173">
        <v>378397</v>
      </c>
      <c r="I173">
        <v>20512</v>
      </c>
      <c r="J173">
        <v>9566</v>
      </c>
    </row>
    <row r="174" spans="1:10" ht="14.5" x14ac:dyDescent="0.35">
      <c r="A174" s="202">
        <v>10641</v>
      </c>
      <c r="B174" s="202" t="s">
        <v>404</v>
      </c>
      <c r="D174" s="203">
        <v>24</v>
      </c>
      <c r="E174" s="203" t="s">
        <v>215</v>
      </c>
      <c r="F174" s="202">
        <v>2020</v>
      </c>
      <c r="G174" s="202">
        <v>2463021</v>
      </c>
      <c r="H174">
        <v>8957</v>
      </c>
      <c r="I174">
        <v>486</v>
      </c>
      <c r="J174">
        <v>226</v>
      </c>
    </row>
    <row r="175" spans="1:10" ht="14.5" x14ac:dyDescent="0.35">
      <c r="A175" s="202">
        <v>10641</v>
      </c>
      <c r="B175" s="202" t="s">
        <v>400</v>
      </c>
      <c r="D175" s="203">
        <v>5.0999999999999996</v>
      </c>
      <c r="E175" s="203" t="s">
        <v>215</v>
      </c>
      <c r="F175" s="202">
        <v>2020</v>
      </c>
      <c r="G175" s="202">
        <v>6485234</v>
      </c>
      <c r="H175">
        <v>12659</v>
      </c>
      <c r="I175">
        <v>686</v>
      </c>
      <c r="J175">
        <v>320</v>
      </c>
    </row>
    <row r="176" spans="1:10" ht="14.5" x14ac:dyDescent="0.35">
      <c r="A176" s="202">
        <v>10641</v>
      </c>
      <c r="B176" s="202" t="s">
        <v>401</v>
      </c>
      <c r="D176" s="203">
        <v>9</v>
      </c>
      <c r="E176" s="203" t="s">
        <v>215</v>
      </c>
      <c r="F176" s="202">
        <v>2020</v>
      </c>
      <c r="G176" s="202">
        <v>7439951</v>
      </c>
      <c r="H176">
        <v>20846</v>
      </c>
      <c r="I176">
        <v>1130</v>
      </c>
      <c r="J176">
        <v>527</v>
      </c>
    </row>
    <row r="177" spans="1:10" ht="14.5" x14ac:dyDescent="0.35">
      <c r="A177" s="202">
        <v>10642</v>
      </c>
      <c r="B177" s="202" t="s">
        <v>4209</v>
      </c>
      <c r="D177" s="203">
        <v>19.3</v>
      </c>
      <c r="E177" s="203" t="s">
        <v>215</v>
      </c>
      <c r="F177" s="204">
        <v>2020</v>
      </c>
      <c r="G177" s="205">
        <v>0</v>
      </c>
      <c r="H177">
        <v>120936</v>
      </c>
      <c r="I177">
        <v>0</v>
      </c>
      <c r="J177">
        <v>1899</v>
      </c>
    </row>
    <row r="178" spans="1:10" ht="14.5" x14ac:dyDescent="0.35">
      <c r="A178" s="202">
        <v>10642</v>
      </c>
      <c r="B178" s="202" t="s">
        <v>405</v>
      </c>
      <c r="D178" s="203">
        <v>19.399999999999999</v>
      </c>
      <c r="E178" s="203" t="s">
        <v>215</v>
      </c>
      <c r="F178" s="204">
        <v>2020</v>
      </c>
      <c r="G178" s="206">
        <v>1122205</v>
      </c>
      <c r="H178">
        <v>0</v>
      </c>
      <c r="I178">
        <v>0</v>
      </c>
      <c r="J178">
        <v>0</v>
      </c>
    </row>
    <row r="179" spans="1:10" ht="14.5" x14ac:dyDescent="0.35">
      <c r="A179" s="202">
        <v>10642</v>
      </c>
      <c r="B179" s="202" t="s">
        <v>406</v>
      </c>
      <c r="D179" s="203">
        <v>24</v>
      </c>
      <c r="E179" s="203" t="s">
        <v>215</v>
      </c>
      <c r="F179" s="202">
        <v>2020</v>
      </c>
      <c r="G179" s="202">
        <v>150</v>
      </c>
      <c r="H179">
        <v>311</v>
      </c>
      <c r="I179">
        <v>0</v>
      </c>
      <c r="J179">
        <v>3</v>
      </c>
    </row>
    <row r="180" spans="1:10" ht="14.5" x14ac:dyDescent="0.35">
      <c r="A180" s="202">
        <v>10665</v>
      </c>
      <c r="B180" s="202" t="s">
        <v>4210</v>
      </c>
      <c r="D180" s="203">
        <v>5.0999999999999996</v>
      </c>
      <c r="E180" s="203" t="s">
        <v>215</v>
      </c>
      <c r="F180" s="202">
        <v>2020</v>
      </c>
      <c r="G180" s="202">
        <v>1020</v>
      </c>
      <c r="H180">
        <v>669</v>
      </c>
      <c r="I180">
        <v>4</v>
      </c>
      <c r="J180">
        <v>23</v>
      </c>
    </row>
    <row r="181" spans="1:10" ht="14.5" x14ac:dyDescent="0.35">
      <c r="A181" s="202">
        <v>10671</v>
      </c>
      <c r="B181" s="202" t="s">
        <v>407</v>
      </c>
      <c r="D181" s="203">
        <v>24</v>
      </c>
      <c r="E181" s="203" t="s">
        <v>215</v>
      </c>
      <c r="F181" s="202">
        <v>2020</v>
      </c>
      <c r="G181" s="202">
        <v>535184</v>
      </c>
      <c r="H181">
        <v>4978</v>
      </c>
      <c r="I181">
        <v>0</v>
      </c>
      <c r="J181">
        <v>875</v>
      </c>
    </row>
    <row r="182" spans="1:10" ht="14.5" x14ac:dyDescent="0.35">
      <c r="A182" s="202">
        <v>10676</v>
      </c>
      <c r="B182" s="202" t="s">
        <v>408</v>
      </c>
      <c r="D182" s="203">
        <v>17.100000000000001</v>
      </c>
      <c r="E182" s="203" t="s">
        <v>215</v>
      </c>
      <c r="F182" s="202">
        <v>2020</v>
      </c>
      <c r="G182" s="204">
        <v>117360</v>
      </c>
      <c r="H182">
        <v>1040</v>
      </c>
      <c r="I182">
        <v>11</v>
      </c>
      <c r="J182">
        <v>119</v>
      </c>
    </row>
    <row r="183" spans="1:10" ht="14.5" x14ac:dyDescent="0.35">
      <c r="A183" s="202">
        <v>10676</v>
      </c>
      <c r="B183" s="202" t="s">
        <v>4211</v>
      </c>
      <c r="D183" s="203">
        <v>17.2</v>
      </c>
      <c r="E183" s="203" t="s">
        <v>215</v>
      </c>
      <c r="F183" s="202">
        <v>2020</v>
      </c>
      <c r="G183" s="203">
        <v>0</v>
      </c>
      <c r="H183">
        <v>0</v>
      </c>
      <c r="I183">
        <v>0</v>
      </c>
      <c r="J183">
        <v>0</v>
      </c>
    </row>
    <row r="184" spans="1:10" ht="14.5" x14ac:dyDescent="0.35">
      <c r="A184" s="202">
        <v>10676</v>
      </c>
      <c r="B184" s="202" t="s">
        <v>409</v>
      </c>
      <c r="D184" s="203">
        <v>19.3</v>
      </c>
      <c r="E184" s="203" t="s">
        <v>215</v>
      </c>
      <c r="F184" s="204">
        <v>2020</v>
      </c>
      <c r="G184" s="205">
        <v>32430</v>
      </c>
      <c r="H184">
        <v>2757</v>
      </c>
      <c r="I184">
        <v>28</v>
      </c>
      <c r="J184">
        <v>315</v>
      </c>
    </row>
    <row r="185" spans="1:10" ht="14.5" x14ac:dyDescent="0.35">
      <c r="A185" s="202">
        <v>10676</v>
      </c>
      <c r="B185" s="202" t="s">
        <v>410</v>
      </c>
      <c r="D185" s="203">
        <v>19.399999999999999</v>
      </c>
      <c r="E185" s="203" t="s">
        <v>215</v>
      </c>
      <c r="F185" s="204">
        <v>2020</v>
      </c>
      <c r="G185" s="206">
        <v>183771</v>
      </c>
      <c r="H185">
        <v>0</v>
      </c>
      <c r="I185">
        <v>0</v>
      </c>
      <c r="J185">
        <v>0</v>
      </c>
    </row>
    <row r="186" spans="1:10" ht="14.5" x14ac:dyDescent="0.35">
      <c r="A186" s="202">
        <v>10676</v>
      </c>
      <c r="B186" s="202" t="s">
        <v>411</v>
      </c>
      <c r="D186" s="203">
        <v>21.2</v>
      </c>
      <c r="E186" s="203" t="s">
        <v>215</v>
      </c>
      <c r="F186" s="202">
        <v>2020</v>
      </c>
      <c r="G186" s="202">
        <v>2940709</v>
      </c>
      <c r="H186">
        <v>27953</v>
      </c>
      <c r="I186">
        <v>364</v>
      </c>
      <c r="J186">
        <v>4201</v>
      </c>
    </row>
    <row r="187" spans="1:10" ht="14.5" x14ac:dyDescent="0.35">
      <c r="A187" s="202">
        <v>10677</v>
      </c>
      <c r="B187" s="202" t="s">
        <v>412</v>
      </c>
      <c r="D187" s="203">
        <v>1</v>
      </c>
      <c r="E187" s="203" t="s">
        <v>215</v>
      </c>
      <c r="F187" s="202">
        <v>2020</v>
      </c>
      <c r="G187" s="202">
        <v>715884</v>
      </c>
      <c r="H187">
        <v>90689</v>
      </c>
      <c r="I187">
        <v>4060</v>
      </c>
      <c r="J187">
        <v>3982</v>
      </c>
    </row>
    <row r="188" spans="1:10" ht="14.5" x14ac:dyDescent="0.35">
      <c r="A188" s="202">
        <v>10677</v>
      </c>
      <c r="B188" s="202" t="s">
        <v>418</v>
      </c>
      <c r="D188" s="203">
        <v>11</v>
      </c>
      <c r="E188" s="203" t="s">
        <v>215</v>
      </c>
      <c r="F188" s="202">
        <v>2020</v>
      </c>
      <c r="G188" s="202">
        <v>250562</v>
      </c>
      <c r="H188">
        <v>28519</v>
      </c>
      <c r="I188">
        <v>1360</v>
      </c>
      <c r="J188">
        <v>1398</v>
      </c>
    </row>
    <row r="189" spans="1:10" ht="14.5" x14ac:dyDescent="0.35">
      <c r="A189" s="202">
        <v>10677</v>
      </c>
      <c r="B189" s="202" t="s">
        <v>419</v>
      </c>
      <c r="D189" s="203">
        <v>17.100000000000001</v>
      </c>
      <c r="E189" s="203" t="s">
        <v>215</v>
      </c>
      <c r="F189" s="202">
        <v>2020</v>
      </c>
      <c r="G189" s="204">
        <v>26557767</v>
      </c>
      <c r="H189">
        <v>608006</v>
      </c>
      <c r="I189">
        <v>27621</v>
      </c>
      <c r="J189">
        <v>27891</v>
      </c>
    </row>
    <row r="190" spans="1:10" ht="14.5" x14ac:dyDescent="0.35">
      <c r="A190" s="202">
        <v>10677</v>
      </c>
      <c r="B190" s="202" t="s">
        <v>420</v>
      </c>
      <c r="D190" s="203">
        <v>17.2</v>
      </c>
      <c r="E190" s="203" t="s">
        <v>215</v>
      </c>
      <c r="F190" s="202">
        <v>2020</v>
      </c>
      <c r="G190" s="203">
        <v>3857961</v>
      </c>
      <c r="H190">
        <v>157130</v>
      </c>
      <c r="I190">
        <v>9659</v>
      </c>
      <c r="J190">
        <v>9339</v>
      </c>
    </row>
    <row r="191" spans="1:10" ht="14.5" x14ac:dyDescent="0.35">
      <c r="A191" s="202">
        <v>10677</v>
      </c>
      <c r="B191" s="202" t="s">
        <v>421</v>
      </c>
      <c r="D191" s="203">
        <v>18</v>
      </c>
      <c r="E191" s="203" t="s">
        <v>215</v>
      </c>
      <c r="F191" s="202">
        <v>2020</v>
      </c>
      <c r="G191" s="202">
        <v>1682761</v>
      </c>
      <c r="H191">
        <v>61530</v>
      </c>
      <c r="I191">
        <v>2844</v>
      </c>
      <c r="J191">
        <v>2922</v>
      </c>
    </row>
    <row r="192" spans="1:10" ht="14.5" x14ac:dyDescent="0.35">
      <c r="A192" s="202">
        <v>10677</v>
      </c>
      <c r="B192" s="202" t="s">
        <v>422</v>
      </c>
      <c r="D192" s="203">
        <v>19.100000000000001</v>
      </c>
      <c r="E192" s="203" t="s">
        <v>215</v>
      </c>
      <c r="F192" s="202">
        <v>2020</v>
      </c>
      <c r="G192" s="205">
        <v>274972</v>
      </c>
      <c r="H192">
        <v>313655</v>
      </c>
      <c r="I192">
        <v>14245</v>
      </c>
      <c r="J192">
        <v>14074</v>
      </c>
    </row>
    <row r="193" spans="1:10" ht="14.5" x14ac:dyDescent="0.35">
      <c r="A193" s="202">
        <v>10677</v>
      </c>
      <c r="B193" s="202" t="s">
        <v>423</v>
      </c>
      <c r="D193" s="203">
        <v>19.2</v>
      </c>
      <c r="E193" s="203" t="s">
        <v>215</v>
      </c>
      <c r="F193" s="204">
        <v>2020</v>
      </c>
      <c r="G193" s="206">
        <v>5052608</v>
      </c>
      <c r="H193">
        <v>0</v>
      </c>
      <c r="I193">
        <v>0</v>
      </c>
      <c r="J193">
        <v>0</v>
      </c>
    </row>
    <row r="194" spans="1:10" ht="14.5" x14ac:dyDescent="0.35">
      <c r="A194" s="202">
        <v>10677</v>
      </c>
      <c r="B194" s="202" t="s">
        <v>424</v>
      </c>
      <c r="D194" s="203">
        <v>19.3</v>
      </c>
      <c r="E194" s="203" t="s">
        <v>215</v>
      </c>
      <c r="F194" s="204">
        <v>2020</v>
      </c>
      <c r="G194" s="205">
        <v>95388</v>
      </c>
      <c r="H194">
        <v>423859</v>
      </c>
      <c r="I194">
        <v>20790</v>
      </c>
      <c r="J194">
        <v>20401</v>
      </c>
    </row>
    <row r="195" spans="1:10" ht="14.5" x14ac:dyDescent="0.35">
      <c r="A195" s="202">
        <v>10677</v>
      </c>
      <c r="B195" s="202" t="s">
        <v>425</v>
      </c>
      <c r="D195" s="203">
        <v>19.399999999999999</v>
      </c>
      <c r="E195" s="203" t="s">
        <v>215</v>
      </c>
      <c r="F195" s="204">
        <v>2020</v>
      </c>
      <c r="G195" s="206">
        <v>19324824</v>
      </c>
      <c r="H195">
        <v>0</v>
      </c>
      <c r="I195">
        <v>0</v>
      </c>
      <c r="J195">
        <v>0</v>
      </c>
    </row>
    <row r="196" spans="1:10" ht="14.5" x14ac:dyDescent="0.35">
      <c r="A196" s="202">
        <v>10677</v>
      </c>
      <c r="B196" s="202" t="s">
        <v>413</v>
      </c>
      <c r="D196" s="203">
        <v>2.1</v>
      </c>
      <c r="E196" s="203" t="s">
        <v>215</v>
      </c>
      <c r="F196" s="202">
        <v>2020</v>
      </c>
      <c r="G196" s="202">
        <v>1304927</v>
      </c>
      <c r="H196">
        <v>86604</v>
      </c>
      <c r="I196">
        <v>3998</v>
      </c>
      <c r="J196">
        <v>3875</v>
      </c>
    </row>
    <row r="197" spans="1:10" ht="14.5" x14ac:dyDescent="0.35">
      <c r="A197" s="202">
        <v>10677</v>
      </c>
      <c r="B197" s="202" t="s">
        <v>426</v>
      </c>
      <c r="D197" s="203">
        <v>21.1</v>
      </c>
      <c r="E197" s="203" t="s">
        <v>215</v>
      </c>
      <c r="F197" s="202">
        <v>2020</v>
      </c>
      <c r="G197" s="202">
        <v>7837272</v>
      </c>
      <c r="H197">
        <v>276448</v>
      </c>
      <c r="I197">
        <v>12208</v>
      </c>
      <c r="J197">
        <v>12217</v>
      </c>
    </row>
    <row r="198" spans="1:10" ht="14.5" x14ac:dyDescent="0.35">
      <c r="A198" s="202">
        <v>10677</v>
      </c>
      <c r="B198" s="202" t="s">
        <v>427</v>
      </c>
      <c r="D198" s="203">
        <v>21.2</v>
      </c>
      <c r="E198" s="203" t="s">
        <v>215</v>
      </c>
      <c r="F198" s="202">
        <v>2020</v>
      </c>
      <c r="G198" s="202">
        <v>6799630</v>
      </c>
      <c r="H198">
        <v>177925</v>
      </c>
      <c r="I198">
        <v>8727</v>
      </c>
      <c r="J198">
        <v>8636</v>
      </c>
    </row>
    <row r="199" spans="1:10" ht="14.5" x14ac:dyDescent="0.35">
      <c r="A199" s="202">
        <v>10677</v>
      </c>
      <c r="B199" s="202" t="s">
        <v>428</v>
      </c>
      <c r="D199" s="203">
        <v>23</v>
      </c>
      <c r="E199" s="203" t="s">
        <v>215</v>
      </c>
      <c r="F199" s="202">
        <v>2020</v>
      </c>
      <c r="G199" s="202">
        <v>43784</v>
      </c>
      <c r="H199">
        <v>3441</v>
      </c>
      <c r="I199">
        <v>211</v>
      </c>
      <c r="J199">
        <v>202</v>
      </c>
    </row>
    <row r="200" spans="1:10" ht="14.5" x14ac:dyDescent="0.35">
      <c r="A200" s="202">
        <v>10677</v>
      </c>
      <c r="B200" s="202" t="s">
        <v>429</v>
      </c>
      <c r="D200" s="203">
        <v>24</v>
      </c>
      <c r="E200" s="203" t="s">
        <v>215</v>
      </c>
      <c r="F200" s="202">
        <v>2020</v>
      </c>
      <c r="G200" s="202">
        <v>1261421</v>
      </c>
      <c r="H200">
        <v>62144</v>
      </c>
      <c r="I200">
        <v>6936</v>
      </c>
      <c r="J200">
        <v>6738</v>
      </c>
    </row>
    <row r="201" spans="1:10" ht="14.5" x14ac:dyDescent="0.35">
      <c r="A201" s="202">
        <v>10677</v>
      </c>
      <c r="B201" s="202" t="s">
        <v>414</v>
      </c>
      <c r="D201" s="203">
        <v>4</v>
      </c>
      <c r="E201" s="203" t="s">
        <v>215</v>
      </c>
      <c r="F201" s="202">
        <v>2020</v>
      </c>
      <c r="G201" s="202">
        <v>22566383</v>
      </c>
      <c r="H201">
        <v>641732</v>
      </c>
      <c r="I201">
        <v>25835</v>
      </c>
      <c r="J201">
        <v>26336</v>
      </c>
    </row>
    <row r="202" spans="1:10" ht="14.5" x14ac:dyDescent="0.35">
      <c r="A202" s="202">
        <v>10677</v>
      </c>
      <c r="B202" s="202" t="s">
        <v>415</v>
      </c>
      <c r="D202" s="203">
        <v>5.0999999999999996</v>
      </c>
      <c r="E202" s="203" t="s">
        <v>215</v>
      </c>
      <c r="F202" s="202">
        <v>2020</v>
      </c>
      <c r="G202" s="202">
        <v>14852502</v>
      </c>
      <c r="H202">
        <v>713947</v>
      </c>
      <c r="I202">
        <v>38432</v>
      </c>
      <c r="J202">
        <v>36909</v>
      </c>
    </row>
    <row r="203" spans="1:10" ht="14.5" x14ac:dyDescent="0.35">
      <c r="A203" s="202">
        <v>10677</v>
      </c>
      <c r="B203" s="202" t="s">
        <v>416</v>
      </c>
      <c r="D203" s="203">
        <v>5.2</v>
      </c>
      <c r="E203" s="203" t="s">
        <v>215</v>
      </c>
      <c r="F203" s="202">
        <v>2020</v>
      </c>
      <c r="G203" s="202">
        <v>17232872</v>
      </c>
      <c r="H203">
        <v>373434</v>
      </c>
      <c r="I203">
        <v>18047</v>
      </c>
      <c r="J203">
        <v>17714</v>
      </c>
    </row>
    <row r="204" spans="1:10" ht="14.5" x14ac:dyDescent="0.35">
      <c r="A204" s="202">
        <v>10677</v>
      </c>
      <c r="B204" s="202" t="s">
        <v>417</v>
      </c>
      <c r="D204" s="203">
        <v>9</v>
      </c>
      <c r="E204" s="203" t="s">
        <v>215</v>
      </c>
      <c r="F204" s="202">
        <v>2020</v>
      </c>
      <c r="G204" s="202">
        <v>5496396</v>
      </c>
      <c r="H204">
        <v>141595</v>
      </c>
      <c r="I204">
        <v>7062</v>
      </c>
      <c r="J204">
        <v>7067</v>
      </c>
    </row>
    <row r="205" spans="1:10" ht="14.5" x14ac:dyDescent="0.35">
      <c r="A205" s="202">
        <v>10690</v>
      </c>
      <c r="B205" s="202" t="s">
        <v>430</v>
      </c>
      <c r="D205" s="203">
        <v>17.100000000000001</v>
      </c>
      <c r="E205" s="203" t="s">
        <v>215</v>
      </c>
      <c r="F205" s="202">
        <v>2020</v>
      </c>
      <c r="G205" s="204">
        <v>25845654</v>
      </c>
      <c r="H205">
        <v>311642</v>
      </c>
      <c r="I205">
        <v>35343</v>
      </c>
      <c r="J205">
        <v>20199</v>
      </c>
    </row>
    <row r="206" spans="1:10" ht="14.5" x14ac:dyDescent="0.35">
      <c r="A206" s="202">
        <v>10690</v>
      </c>
      <c r="B206" s="202" t="s">
        <v>431</v>
      </c>
      <c r="D206" s="203">
        <v>17.2</v>
      </c>
      <c r="E206" s="203" t="s">
        <v>215</v>
      </c>
      <c r="F206" s="202">
        <v>2020</v>
      </c>
      <c r="G206" s="203">
        <v>13385951</v>
      </c>
      <c r="H206">
        <v>99592</v>
      </c>
      <c r="I206">
        <v>11295</v>
      </c>
      <c r="J206">
        <v>6455</v>
      </c>
    </row>
    <row r="207" spans="1:10" ht="14.5" x14ac:dyDescent="0.35">
      <c r="A207" s="202">
        <v>10690</v>
      </c>
      <c r="B207" s="202" t="s">
        <v>432</v>
      </c>
      <c r="D207" s="203">
        <v>19.3</v>
      </c>
      <c r="E207" s="203" t="s">
        <v>215</v>
      </c>
      <c r="F207" s="204">
        <v>2020</v>
      </c>
      <c r="G207" s="205">
        <v>22221</v>
      </c>
      <c r="H207">
        <v>10603</v>
      </c>
      <c r="I207">
        <v>1202</v>
      </c>
      <c r="J207">
        <v>687</v>
      </c>
    </row>
    <row r="208" spans="1:10" ht="14.5" x14ac:dyDescent="0.35">
      <c r="A208" s="202">
        <v>10690</v>
      </c>
      <c r="B208" s="202" t="s">
        <v>433</v>
      </c>
      <c r="D208" s="203">
        <v>19.399999999999999</v>
      </c>
      <c r="E208" s="203" t="s">
        <v>215</v>
      </c>
      <c r="F208" s="204">
        <v>2020</v>
      </c>
      <c r="G208" s="206">
        <v>5013922</v>
      </c>
      <c r="H208">
        <v>0</v>
      </c>
      <c r="I208">
        <v>0</v>
      </c>
      <c r="J208">
        <v>0</v>
      </c>
    </row>
    <row r="209" spans="1:10" ht="14.5" x14ac:dyDescent="0.35">
      <c r="A209" s="202">
        <v>10690</v>
      </c>
      <c r="B209" s="202" t="s">
        <v>434</v>
      </c>
      <c r="D209" s="203">
        <v>21.2</v>
      </c>
      <c r="E209" s="203" t="s">
        <v>215</v>
      </c>
      <c r="F209" s="202">
        <v>2020</v>
      </c>
      <c r="G209" s="202">
        <v>1166877</v>
      </c>
      <c r="H209">
        <v>2165</v>
      </c>
      <c r="I209">
        <v>245</v>
      </c>
      <c r="J209">
        <v>140</v>
      </c>
    </row>
    <row r="210" spans="1:10" ht="14.5" x14ac:dyDescent="0.35">
      <c r="A210" s="202">
        <v>10730</v>
      </c>
      <c r="B210" s="202" t="s">
        <v>4212</v>
      </c>
      <c r="D210" s="203">
        <v>19.100000000000001</v>
      </c>
      <c r="E210" s="203" t="s">
        <v>215</v>
      </c>
      <c r="F210" s="202">
        <v>2020</v>
      </c>
      <c r="G210" s="205">
        <v>0</v>
      </c>
      <c r="H210">
        <v>247723</v>
      </c>
      <c r="I210">
        <v>8545</v>
      </c>
      <c r="J210">
        <v>10133</v>
      </c>
    </row>
    <row r="211" spans="1:10" ht="14.5" x14ac:dyDescent="0.35">
      <c r="A211" s="202">
        <v>10730</v>
      </c>
      <c r="B211" s="202" t="s">
        <v>435</v>
      </c>
      <c r="D211" s="203">
        <v>19.2</v>
      </c>
      <c r="E211" s="203" t="s">
        <v>215</v>
      </c>
      <c r="F211" s="204">
        <v>2020</v>
      </c>
      <c r="G211" s="206">
        <v>151504558</v>
      </c>
      <c r="H211">
        <v>0</v>
      </c>
      <c r="I211">
        <v>0</v>
      </c>
      <c r="J211">
        <v>0</v>
      </c>
    </row>
    <row r="212" spans="1:10" ht="14.5" x14ac:dyDescent="0.35">
      <c r="A212" s="202">
        <v>10730</v>
      </c>
      <c r="B212" s="202" t="s">
        <v>436</v>
      </c>
      <c r="D212" s="203">
        <v>21.1</v>
      </c>
      <c r="E212" s="203" t="s">
        <v>215</v>
      </c>
      <c r="F212" s="202">
        <v>2020</v>
      </c>
      <c r="G212" s="202">
        <v>64526517</v>
      </c>
      <c r="H212">
        <v>102688</v>
      </c>
      <c r="I212">
        <v>3542</v>
      </c>
      <c r="J212">
        <v>4200</v>
      </c>
    </row>
    <row r="213" spans="1:10" ht="14.5" x14ac:dyDescent="0.35">
      <c r="A213" s="202">
        <v>10749</v>
      </c>
      <c r="B213" s="202" t="s">
        <v>439</v>
      </c>
      <c r="D213" s="203">
        <v>19.3</v>
      </c>
      <c r="E213" s="203" t="s">
        <v>215</v>
      </c>
      <c r="F213" s="204">
        <v>2020</v>
      </c>
      <c r="G213" s="205">
        <v>626</v>
      </c>
      <c r="H213">
        <v>1185</v>
      </c>
      <c r="I213">
        <v>29</v>
      </c>
      <c r="J213">
        <v>178</v>
      </c>
    </row>
    <row r="214" spans="1:10" ht="14.5" x14ac:dyDescent="0.35">
      <c r="A214" s="202">
        <v>10749</v>
      </c>
      <c r="B214" s="202" t="s">
        <v>440</v>
      </c>
      <c r="D214" s="203">
        <v>19.399999999999999</v>
      </c>
      <c r="E214" s="203" t="s">
        <v>215</v>
      </c>
      <c r="F214" s="204">
        <v>2020</v>
      </c>
      <c r="G214" s="206">
        <v>111502</v>
      </c>
      <c r="H214">
        <v>0</v>
      </c>
      <c r="I214">
        <v>0</v>
      </c>
      <c r="J214">
        <v>0</v>
      </c>
    </row>
    <row r="215" spans="1:10" ht="14.5" x14ac:dyDescent="0.35">
      <c r="A215" s="202">
        <v>10749</v>
      </c>
      <c r="B215" s="202" t="s">
        <v>441</v>
      </c>
      <c r="D215" s="203">
        <v>21.2</v>
      </c>
      <c r="E215" s="203" t="s">
        <v>215</v>
      </c>
      <c r="F215" s="202">
        <v>2020</v>
      </c>
      <c r="G215" s="202">
        <v>61334</v>
      </c>
      <c r="H215">
        <v>602</v>
      </c>
      <c r="I215">
        <v>16</v>
      </c>
      <c r="J215">
        <v>100</v>
      </c>
    </row>
    <row r="216" spans="1:10" ht="14.5" x14ac:dyDescent="0.35">
      <c r="A216" s="202">
        <v>10749</v>
      </c>
      <c r="B216" s="202" t="s">
        <v>437</v>
      </c>
      <c r="D216" s="203">
        <v>5.0999999999999996</v>
      </c>
      <c r="E216" s="203" t="s">
        <v>215</v>
      </c>
      <c r="F216" s="202">
        <v>2020</v>
      </c>
      <c r="G216" s="202">
        <v>1047200</v>
      </c>
      <c r="H216">
        <v>7847</v>
      </c>
      <c r="I216">
        <v>194</v>
      </c>
      <c r="J216">
        <v>1187</v>
      </c>
    </row>
    <row r="217" spans="1:10" ht="14.5" x14ac:dyDescent="0.35">
      <c r="A217" s="202">
        <v>10749</v>
      </c>
      <c r="B217" s="202" t="s">
        <v>438</v>
      </c>
      <c r="D217" s="203">
        <v>5.2</v>
      </c>
      <c r="E217" s="203" t="s">
        <v>215</v>
      </c>
      <c r="F217" s="202">
        <v>2020</v>
      </c>
      <c r="G217" s="202">
        <v>1649427</v>
      </c>
      <c r="H217">
        <v>17306</v>
      </c>
      <c r="I217">
        <v>373</v>
      </c>
      <c r="J217">
        <v>2282</v>
      </c>
    </row>
    <row r="218" spans="1:10" ht="14.5" x14ac:dyDescent="0.35">
      <c r="A218" s="202">
        <v>10750</v>
      </c>
      <c r="B218" s="202" t="s">
        <v>442</v>
      </c>
      <c r="D218" s="203">
        <v>17.100000000000001</v>
      </c>
      <c r="E218" s="203" t="s">
        <v>215</v>
      </c>
      <c r="F218" s="202">
        <v>2020</v>
      </c>
      <c r="G218" s="204">
        <v>216942</v>
      </c>
      <c r="H218">
        <v>229</v>
      </c>
      <c r="I218">
        <v>15</v>
      </c>
      <c r="J218">
        <v>2</v>
      </c>
    </row>
    <row r="219" spans="1:10" ht="14.5" x14ac:dyDescent="0.35">
      <c r="A219" s="202">
        <v>10750</v>
      </c>
      <c r="B219" s="202" t="s">
        <v>4213</v>
      </c>
      <c r="D219" s="203">
        <v>17.2</v>
      </c>
      <c r="E219" s="203" t="s">
        <v>215</v>
      </c>
      <c r="F219" s="202">
        <v>2020</v>
      </c>
      <c r="G219" s="203">
        <v>0</v>
      </c>
      <c r="H219">
        <v>0</v>
      </c>
      <c r="I219">
        <v>0</v>
      </c>
      <c r="J219">
        <v>0</v>
      </c>
    </row>
    <row r="220" spans="1:10" ht="14.5" x14ac:dyDescent="0.35">
      <c r="A220" s="202">
        <v>10750</v>
      </c>
      <c r="B220" s="202" t="s">
        <v>4214</v>
      </c>
      <c r="D220" s="203">
        <v>3</v>
      </c>
      <c r="E220" s="203" t="s">
        <v>215</v>
      </c>
      <c r="F220" s="202">
        <v>2020</v>
      </c>
      <c r="G220" s="202">
        <v>4079326</v>
      </c>
      <c r="H220">
        <v>4795</v>
      </c>
      <c r="I220">
        <v>306</v>
      </c>
      <c r="J220">
        <v>45</v>
      </c>
    </row>
    <row r="221" spans="1:10" ht="14.5" x14ac:dyDescent="0.35">
      <c r="A221" s="202">
        <v>10758</v>
      </c>
      <c r="B221" s="202" t="s">
        <v>4215</v>
      </c>
      <c r="D221" s="203">
        <v>17.100000000000001</v>
      </c>
      <c r="E221" s="203" t="s">
        <v>215</v>
      </c>
      <c r="F221" s="202">
        <v>2020</v>
      </c>
      <c r="G221" s="204">
        <v>0</v>
      </c>
      <c r="H221">
        <v>0</v>
      </c>
      <c r="I221">
        <v>0</v>
      </c>
      <c r="J221">
        <v>0</v>
      </c>
    </row>
    <row r="222" spans="1:10" ht="14.5" x14ac:dyDescent="0.35">
      <c r="A222" s="202">
        <v>10758</v>
      </c>
      <c r="B222" s="202" t="s">
        <v>443</v>
      </c>
      <c r="D222" s="203">
        <v>17.2</v>
      </c>
      <c r="E222" s="203" t="s">
        <v>215</v>
      </c>
      <c r="F222" s="202">
        <v>2020</v>
      </c>
      <c r="G222" s="203">
        <v>141066</v>
      </c>
      <c r="H222">
        <v>2145</v>
      </c>
      <c r="I222">
        <v>23</v>
      </c>
      <c r="J222">
        <v>69</v>
      </c>
    </row>
    <row r="223" spans="1:10" ht="14.5" x14ac:dyDescent="0.35">
      <c r="A223" s="202">
        <v>10758</v>
      </c>
      <c r="B223" s="202" t="s">
        <v>444</v>
      </c>
      <c r="D223" s="203">
        <v>23</v>
      </c>
      <c r="E223" s="203" t="s">
        <v>215</v>
      </c>
      <c r="F223" s="202">
        <v>2020</v>
      </c>
      <c r="G223" s="202">
        <v>1063747</v>
      </c>
      <c r="H223">
        <v>10685</v>
      </c>
      <c r="I223">
        <v>510</v>
      </c>
      <c r="J223">
        <v>1532</v>
      </c>
    </row>
    <row r="224" spans="1:10" ht="14.5" x14ac:dyDescent="0.35">
      <c r="A224" s="202">
        <v>10758</v>
      </c>
      <c r="B224" s="202" t="s">
        <v>445</v>
      </c>
      <c r="D224" s="203">
        <v>24</v>
      </c>
      <c r="E224" s="203" t="s">
        <v>215</v>
      </c>
      <c r="F224" s="202">
        <v>2020</v>
      </c>
      <c r="G224" s="202">
        <v>33347</v>
      </c>
      <c r="H224">
        <v>7350</v>
      </c>
      <c r="I224">
        <v>206</v>
      </c>
      <c r="J224">
        <v>619</v>
      </c>
    </row>
    <row r="225" spans="1:10" ht="14.5" x14ac:dyDescent="0.35">
      <c r="A225" s="202">
        <v>10759</v>
      </c>
      <c r="B225" s="202" t="s">
        <v>446</v>
      </c>
      <c r="D225" s="203">
        <v>1</v>
      </c>
      <c r="E225" s="203" t="s">
        <v>215</v>
      </c>
      <c r="F225" s="202">
        <v>2020</v>
      </c>
      <c r="G225" s="202">
        <v>1496569</v>
      </c>
      <c r="H225">
        <v>14760</v>
      </c>
      <c r="I225">
        <v>431</v>
      </c>
      <c r="J225">
        <v>753</v>
      </c>
    </row>
    <row r="226" spans="1:10" ht="14.5" x14ac:dyDescent="0.35">
      <c r="A226" s="202">
        <v>10759</v>
      </c>
      <c r="B226" s="202" t="s">
        <v>447</v>
      </c>
      <c r="D226" s="203">
        <v>2.1</v>
      </c>
      <c r="E226" s="203" t="s">
        <v>215</v>
      </c>
      <c r="F226" s="202">
        <v>2020</v>
      </c>
      <c r="G226" s="202">
        <v>229446</v>
      </c>
      <c r="H226">
        <v>1863</v>
      </c>
      <c r="I226">
        <v>54</v>
      </c>
      <c r="J226">
        <v>95</v>
      </c>
    </row>
    <row r="227" spans="1:10" ht="14.5" x14ac:dyDescent="0.35">
      <c r="A227" s="202">
        <v>10759</v>
      </c>
      <c r="B227" s="202" t="s">
        <v>448</v>
      </c>
      <c r="D227" s="203">
        <v>4</v>
      </c>
      <c r="E227" s="203" t="s">
        <v>215</v>
      </c>
      <c r="F227" s="202">
        <v>2020</v>
      </c>
      <c r="G227" s="202">
        <v>13059564</v>
      </c>
      <c r="H227">
        <v>145781</v>
      </c>
      <c r="I227">
        <v>4262</v>
      </c>
      <c r="J227">
        <v>7434</v>
      </c>
    </row>
    <row r="228" spans="1:10" ht="14.5" x14ac:dyDescent="0.35">
      <c r="A228" s="202">
        <v>10784</v>
      </c>
      <c r="B228" s="202" t="s">
        <v>4216</v>
      </c>
      <c r="D228" s="203">
        <v>17.100000000000001</v>
      </c>
      <c r="E228" s="203" t="s">
        <v>215</v>
      </c>
      <c r="F228" s="202">
        <v>2020</v>
      </c>
      <c r="G228" s="204">
        <v>0</v>
      </c>
      <c r="H228">
        <v>0</v>
      </c>
      <c r="I228">
        <v>0</v>
      </c>
      <c r="J228">
        <v>0</v>
      </c>
    </row>
    <row r="229" spans="1:10" ht="14.5" x14ac:dyDescent="0.35">
      <c r="A229" s="202">
        <v>10784</v>
      </c>
      <c r="B229" s="202" t="s">
        <v>449</v>
      </c>
      <c r="D229" s="203">
        <v>17.2</v>
      </c>
      <c r="E229" s="203" t="s">
        <v>215</v>
      </c>
      <c r="F229" s="202">
        <v>2020</v>
      </c>
      <c r="G229" s="203">
        <v>603954</v>
      </c>
      <c r="H229">
        <v>3712</v>
      </c>
      <c r="I229">
        <v>42</v>
      </c>
      <c r="J229">
        <v>405</v>
      </c>
    </row>
    <row r="230" spans="1:10" ht="14.5" x14ac:dyDescent="0.35">
      <c r="A230" s="202">
        <v>10790</v>
      </c>
      <c r="B230" s="202" t="s">
        <v>450</v>
      </c>
      <c r="D230" s="203">
        <v>4</v>
      </c>
      <c r="E230" s="203" t="s">
        <v>215</v>
      </c>
      <c r="F230" s="202">
        <v>2020</v>
      </c>
      <c r="G230" s="202">
        <v>94546687</v>
      </c>
      <c r="H230">
        <v>541808</v>
      </c>
      <c r="I230">
        <v>0</v>
      </c>
      <c r="J230">
        <v>11567</v>
      </c>
    </row>
    <row r="231" spans="1:10" ht="14.5" x14ac:dyDescent="0.35">
      <c r="A231" s="202">
        <v>10801</v>
      </c>
      <c r="B231" s="202" t="s">
        <v>451</v>
      </c>
      <c r="D231" s="203">
        <v>11</v>
      </c>
      <c r="E231" s="203" t="s">
        <v>215</v>
      </c>
      <c r="F231" s="202">
        <v>2020</v>
      </c>
      <c r="G231" s="202">
        <v>5563620</v>
      </c>
      <c r="H231">
        <v>21672</v>
      </c>
      <c r="I231">
        <v>2371</v>
      </c>
      <c r="J231">
        <v>1838</v>
      </c>
    </row>
    <row r="232" spans="1:10" ht="14.5" x14ac:dyDescent="0.35">
      <c r="A232" s="202">
        <v>10804</v>
      </c>
      <c r="B232" s="202" t="s">
        <v>452</v>
      </c>
      <c r="D232" s="203">
        <v>1</v>
      </c>
      <c r="E232" s="203" t="s">
        <v>215</v>
      </c>
      <c r="F232" s="202">
        <v>2020</v>
      </c>
      <c r="G232" s="202">
        <v>285864</v>
      </c>
      <c r="H232">
        <v>1387</v>
      </c>
      <c r="I232">
        <v>59</v>
      </c>
      <c r="J232">
        <v>102</v>
      </c>
    </row>
    <row r="233" spans="1:10" ht="14.5" x14ac:dyDescent="0.35">
      <c r="A233" s="202">
        <v>10804</v>
      </c>
      <c r="B233" s="202" t="s">
        <v>457</v>
      </c>
      <c r="D233" s="203">
        <v>17.100000000000001</v>
      </c>
      <c r="E233" s="203" t="s">
        <v>215</v>
      </c>
      <c r="F233" s="202">
        <v>2020</v>
      </c>
      <c r="G233" s="204">
        <v>5221118</v>
      </c>
      <c r="H233">
        <v>20968</v>
      </c>
      <c r="I233">
        <v>1108</v>
      </c>
      <c r="J233">
        <v>1895</v>
      </c>
    </row>
    <row r="234" spans="1:10" ht="14.5" x14ac:dyDescent="0.35">
      <c r="A234" s="202">
        <v>10804</v>
      </c>
      <c r="B234" s="202" t="s">
        <v>458</v>
      </c>
      <c r="D234" s="203">
        <v>17.2</v>
      </c>
      <c r="E234" s="203" t="s">
        <v>215</v>
      </c>
      <c r="F234" s="202">
        <v>2020</v>
      </c>
      <c r="G234" s="203">
        <v>22212</v>
      </c>
      <c r="H234">
        <v>200</v>
      </c>
      <c r="I234">
        <v>10</v>
      </c>
      <c r="J234">
        <v>17</v>
      </c>
    </row>
    <row r="235" spans="1:10" ht="14.5" x14ac:dyDescent="0.35">
      <c r="A235" s="202">
        <v>10804</v>
      </c>
      <c r="B235" s="202" t="s">
        <v>459</v>
      </c>
      <c r="D235" s="203">
        <v>18</v>
      </c>
      <c r="E235" s="203" t="s">
        <v>215</v>
      </c>
      <c r="F235" s="202">
        <v>2020</v>
      </c>
      <c r="G235" s="202">
        <v>129567</v>
      </c>
      <c r="H235">
        <v>983</v>
      </c>
      <c r="I235">
        <v>51</v>
      </c>
      <c r="J235">
        <v>83</v>
      </c>
    </row>
    <row r="236" spans="1:10" ht="14.5" x14ac:dyDescent="0.35">
      <c r="A236" s="202">
        <v>10804</v>
      </c>
      <c r="B236" s="202" t="s">
        <v>460</v>
      </c>
      <c r="D236" s="203">
        <v>19.3</v>
      </c>
      <c r="E236" s="203" t="s">
        <v>215</v>
      </c>
      <c r="F236" s="204">
        <v>2020</v>
      </c>
      <c r="G236" s="205">
        <v>13910</v>
      </c>
      <c r="H236">
        <v>60039</v>
      </c>
      <c r="I236">
        <v>2661</v>
      </c>
      <c r="J236">
        <v>4971</v>
      </c>
    </row>
    <row r="237" spans="1:10" ht="14.5" x14ac:dyDescent="0.35">
      <c r="A237" s="202">
        <v>10804</v>
      </c>
      <c r="B237" s="202" t="s">
        <v>461</v>
      </c>
      <c r="D237" s="203">
        <v>19.399999999999999</v>
      </c>
      <c r="E237" s="203" t="s">
        <v>215</v>
      </c>
      <c r="F237" s="204">
        <v>2020</v>
      </c>
      <c r="G237" s="206">
        <v>3392662</v>
      </c>
      <c r="H237">
        <v>0</v>
      </c>
      <c r="I237">
        <v>0</v>
      </c>
      <c r="J237">
        <v>0</v>
      </c>
    </row>
    <row r="238" spans="1:10" ht="14.5" x14ac:dyDescent="0.35">
      <c r="A238" s="202">
        <v>10804</v>
      </c>
      <c r="B238" s="202" t="s">
        <v>453</v>
      </c>
      <c r="D238" s="203">
        <v>2.1</v>
      </c>
      <c r="E238" s="203" t="s">
        <v>215</v>
      </c>
      <c r="F238" s="202">
        <v>2020</v>
      </c>
      <c r="G238" s="202">
        <v>1570778</v>
      </c>
      <c r="H238">
        <v>3877</v>
      </c>
      <c r="I238">
        <v>180</v>
      </c>
      <c r="J238">
        <v>292</v>
      </c>
    </row>
    <row r="239" spans="1:10" ht="14.5" x14ac:dyDescent="0.35">
      <c r="A239" s="202">
        <v>10804</v>
      </c>
      <c r="B239" s="202" t="s">
        <v>462</v>
      </c>
      <c r="D239" s="203">
        <v>21.2</v>
      </c>
      <c r="E239" s="203" t="s">
        <v>215</v>
      </c>
      <c r="F239" s="202">
        <v>2020</v>
      </c>
      <c r="G239" s="202">
        <v>999685</v>
      </c>
      <c r="H239">
        <v>25779</v>
      </c>
      <c r="I239">
        <v>1152</v>
      </c>
      <c r="J239">
        <v>2128</v>
      </c>
    </row>
    <row r="240" spans="1:10" ht="14.5" x14ac:dyDescent="0.35">
      <c r="A240" s="202">
        <v>10804</v>
      </c>
      <c r="B240" s="202" t="s">
        <v>4217</v>
      </c>
      <c r="D240" s="203">
        <v>3</v>
      </c>
      <c r="E240" s="203" t="s">
        <v>215</v>
      </c>
      <c r="F240" s="202">
        <v>2020</v>
      </c>
      <c r="G240" s="202">
        <v>468770</v>
      </c>
      <c r="H240">
        <v>1265</v>
      </c>
      <c r="I240">
        <v>60</v>
      </c>
      <c r="J240">
        <v>94</v>
      </c>
    </row>
    <row r="241" spans="1:10" ht="14.5" x14ac:dyDescent="0.35">
      <c r="A241" s="202">
        <v>10804</v>
      </c>
      <c r="B241" s="202" t="s">
        <v>454</v>
      </c>
      <c r="D241" s="203">
        <v>5.0999999999999996</v>
      </c>
      <c r="E241" s="203" t="s">
        <v>215</v>
      </c>
      <c r="F241" s="202">
        <v>2020</v>
      </c>
      <c r="G241" s="202">
        <v>3010307</v>
      </c>
      <c r="H241">
        <v>59026</v>
      </c>
      <c r="I241">
        <v>2924</v>
      </c>
      <c r="J241">
        <v>5327</v>
      </c>
    </row>
    <row r="242" spans="1:10" ht="14.5" x14ac:dyDescent="0.35">
      <c r="A242" s="202">
        <v>10804</v>
      </c>
      <c r="B242" s="202" t="s">
        <v>455</v>
      </c>
      <c r="D242" s="203">
        <v>5.2</v>
      </c>
      <c r="E242" s="203" t="s">
        <v>215</v>
      </c>
      <c r="F242" s="202">
        <v>2020</v>
      </c>
      <c r="G242" s="202">
        <v>1655019</v>
      </c>
      <c r="H242">
        <v>49308</v>
      </c>
      <c r="I242">
        <v>2490</v>
      </c>
      <c r="J242">
        <v>4329</v>
      </c>
    </row>
    <row r="243" spans="1:10" ht="14.5" x14ac:dyDescent="0.35">
      <c r="A243" s="202">
        <v>10804</v>
      </c>
      <c r="B243" s="202" t="s">
        <v>456</v>
      </c>
      <c r="D243" s="203">
        <v>9</v>
      </c>
      <c r="E243" s="203" t="s">
        <v>215</v>
      </c>
      <c r="F243" s="202">
        <v>2020</v>
      </c>
      <c r="G243" s="202">
        <v>227846</v>
      </c>
      <c r="H243">
        <v>1539</v>
      </c>
      <c r="I243">
        <v>58</v>
      </c>
      <c r="J243">
        <v>106</v>
      </c>
    </row>
    <row r="244" spans="1:10" ht="14.5" x14ac:dyDescent="0.35">
      <c r="A244" s="202">
        <v>10815</v>
      </c>
      <c r="B244" s="202" t="s">
        <v>463</v>
      </c>
      <c r="D244" s="203">
        <v>1</v>
      </c>
      <c r="E244" s="203" t="s">
        <v>215</v>
      </c>
      <c r="F244" s="202">
        <v>2020</v>
      </c>
      <c r="G244" s="202">
        <v>3000420</v>
      </c>
      <c r="H244">
        <v>61796</v>
      </c>
      <c r="I244">
        <v>2031</v>
      </c>
      <c r="J244">
        <v>4991</v>
      </c>
    </row>
    <row r="245" spans="1:10" ht="14.5" x14ac:dyDescent="0.35">
      <c r="A245" s="202">
        <v>10815</v>
      </c>
      <c r="B245" s="202" t="s">
        <v>464</v>
      </c>
      <c r="D245" s="203">
        <v>2.1</v>
      </c>
      <c r="E245" s="203" t="s">
        <v>215</v>
      </c>
      <c r="F245" s="202">
        <v>2020</v>
      </c>
      <c r="G245" s="202">
        <v>1654943</v>
      </c>
      <c r="H245">
        <v>36043</v>
      </c>
      <c r="I245">
        <v>1191</v>
      </c>
      <c r="J245">
        <v>2896</v>
      </c>
    </row>
    <row r="246" spans="1:10" ht="14.5" x14ac:dyDescent="0.35">
      <c r="A246" s="202">
        <v>10815</v>
      </c>
      <c r="B246" s="202" t="s">
        <v>465</v>
      </c>
      <c r="D246" s="203">
        <v>9</v>
      </c>
      <c r="E246" s="203" t="s">
        <v>215</v>
      </c>
      <c r="F246" s="202">
        <v>2020</v>
      </c>
      <c r="G246" s="202">
        <v>5787</v>
      </c>
      <c r="H246">
        <v>187</v>
      </c>
      <c r="I246">
        <v>10</v>
      </c>
      <c r="J246">
        <v>13</v>
      </c>
    </row>
    <row r="247" spans="1:10" ht="14.5" x14ac:dyDescent="0.35">
      <c r="A247" s="202">
        <v>10817</v>
      </c>
      <c r="B247" s="202" t="s">
        <v>467</v>
      </c>
      <c r="D247" s="203">
        <v>17.100000000000001</v>
      </c>
      <c r="E247" s="203" t="s">
        <v>215</v>
      </c>
      <c r="F247" s="202">
        <v>2020</v>
      </c>
      <c r="G247" s="204">
        <v>993311</v>
      </c>
      <c r="H247">
        <v>32872</v>
      </c>
      <c r="I247">
        <v>210</v>
      </c>
      <c r="J247">
        <v>630</v>
      </c>
    </row>
    <row r="248" spans="1:10" ht="14.5" x14ac:dyDescent="0.35">
      <c r="A248" s="202">
        <v>10817</v>
      </c>
      <c r="B248" s="202" t="s">
        <v>4218</v>
      </c>
      <c r="D248" s="203">
        <v>17.2</v>
      </c>
      <c r="E248" s="203" t="s">
        <v>215</v>
      </c>
      <c r="F248" s="202">
        <v>2020</v>
      </c>
      <c r="G248" s="203">
        <v>0</v>
      </c>
      <c r="H248">
        <v>0</v>
      </c>
      <c r="I248">
        <v>0</v>
      </c>
      <c r="J248">
        <v>0</v>
      </c>
    </row>
    <row r="249" spans="1:10" ht="14.5" x14ac:dyDescent="0.35">
      <c r="A249" s="202">
        <v>10817</v>
      </c>
      <c r="B249" s="202" t="s">
        <v>466</v>
      </c>
      <c r="D249" s="203">
        <v>9</v>
      </c>
      <c r="E249" s="203" t="s">
        <v>215</v>
      </c>
      <c r="F249" s="202">
        <v>2020</v>
      </c>
      <c r="G249" s="202">
        <v>198271</v>
      </c>
      <c r="H249">
        <v>31909</v>
      </c>
      <c r="I249">
        <v>339</v>
      </c>
      <c r="J249">
        <v>1015</v>
      </c>
    </row>
    <row r="250" spans="1:10" ht="14.5" x14ac:dyDescent="0.35">
      <c r="A250" s="202">
        <v>10847</v>
      </c>
      <c r="B250" s="202" t="s">
        <v>472</v>
      </c>
      <c r="D250" s="203">
        <v>17.100000000000001</v>
      </c>
      <c r="E250" s="203" t="s">
        <v>215</v>
      </c>
      <c r="F250" s="202">
        <v>2020</v>
      </c>
      <c r="G250" s="204">
        <v>14792654</v>
      </c>
      <c r="H250">
        <v>343132</v>
      </c>
      <c r="I250">
        <v>5768</v>
      </c>
      <c r="J250">
        <v>83691</v>
      </c>
    </row>
    <row r="251" spans="1:10" ht="14.5" x14ac:dyDescent="0.35">
      <c r="A251" s="202">
        <v>10847</v>
      </c>
      <c r="B251" s="202" t="s">
        <v>473</v>
      </c>
      <c r="D251" s="203">
        <v>17.2</v>
      </c>
      <c r="E251" s="203" t="s">
        <v>215</v>
      </c>
      <c r="F251" s="202">
        <v>2020</v>
      </c>
      <c r="G251" s="203">
        <v>3557975</v>
      </c>
      <c r="H251">
        <v>39225</v>
      </c>
      <c r="I251">
        <v>5370</v>
      </c>
      <c r="J251">
        <v>4814</v>
      </c>
    </row>
    <row r="252" spans="1:10" ht="14.5" x14ac:dyDescent="0.35">
      <c r="A252" s="202">
        <v>10847</v>
      </c>
      <c r="B252" s="202" t="s">
        <v>474</v>
      </c>
      <c r="D252" s="203">
        <v>19.3</v>
      </c>
      <c r="E252" s="203" t="s">
        <v>215</v>
      </c>
      <c r="F252" s="204">
        <v>2020</v>
      </c>
      <c r="G252" s="205">
        <v>19141</v>
      </c>
      <c r="H252">
        <v>4985</v>
      </c>
      <c r="I252">
        <v>477</v>
      </c>
      <c r="J252">
        <v>1356</v>
      </c>
    </row>
    <row r="253" spans="1:10" ht="14.5" x14ac:dyDescent="0.35">
      <c r="A253" s="202">
        <v>10847</v>
      </c>
      <c r="B253" s="202" t="s">
        <v>475</v>
      </c>
      <c r="D253" s="203">
        <v>19.399999999999999</v>
      </c>
      <c r="E253" s="203" t="s">
        <v>215</v>
      </c>
      <c r="F253" s="204">
        <v>2020</v>
      </c>
      <c r="G253" s="206">
        <v>788391</v>
      </c>
      <c r="H253">
        <v>0</v>
      </c>
      <c r="I253">
        <v>0</v>
      </c>
      <c r="J253">
        <v>0</v>
      </c>
    </row>
    <row r="254" spans="1:10" ht="14.5" x14ac:dyDescent="0.35">
      <c r="A254" s="202">
        <v>10847</v>
      </c>
      <c r="B254" s="202" t="s">
        <v>468</v>
      </c>
      <c r="D254" s="203">
        <v>2.1</v>
      </c>
      <c r="E254" s="203" t="s">
        <v>215</v>
      </c>
      <c r="F254" s="202">
        <v>2020</v>
      </c>
      <c r="G254" s="202">
        <v>8828</v>
      </c>
      <c r="H254">
        <v>116</v>
      </c>
      <c r="I254">
        <v>139</v>
      </c>
      <c r="J254">
        <v>292</v>
      </c>
    </row>
    <row r="255" spans="1:10" ht="14.5" x14ac:dyDescent="0.35">
      <c r="A255" s="202">
        <v>10847</v>
      </c>
      <c r="B255" s="202" t="s">
        <v>476</v>
      </c>
      <c r="D255" s="203">
        <v>21.2</v>
      </c>
      <c r="E255" s="203" t="s">
        <v>215</v>
      </c>
      <c r="F255" s="202">
        <v>2020</v>
      </c>
      <c r="G255" s="202">
        <v>1426850</v>
      </c>
      <c r="H255">
        <v>10288</v>
      </c>
      <c r="I255">
        <v>1250</v>
      </c>
      <c r="J255">
        <v>2804</v>
      </c>
    </row>
    <row r="256" spans="1:10" ht="14.5" x14ac:dyDescent="0.35">
      <c r="A256" s="202">
        <v>10847</v>
      </c>
      <c r="B256" s="202" t="s">
        <v>477</v>
      </c>
      <c r="D256" s="203">
        <v>23</v>
      </c>
      <c r="E256" s="203" t="s">
        <v>215</v>
      </c>
      <c r="F256" s="202">
        <v>2020</v>
      </c>
      <c r="G256" s="202">
        <v>5986010</v>
      </c>
      <c r="H256">
        <v>62753</v>
      </c>
      <c r="I256">
        <v>8137</v>
      </c>
      <c r="J256">
        <v>10034</v>
      </c>
    </row>
    <row r="257" spans="1:10" ht="14.5" x14ac:dyDescent="0.35">
      <c r="A257" s="202">
        <v>10847</v>
      </c>
      <c r="B257" s="202" t="s">
        <v>469</v>
      </c>
      <c r="D257" s="203">
        <v>5.0999999999999996</v>
      </c>
      <c r="E257" s="203" t="s">
        <v>215</v>
      </c>
      <c r="F257" s="202">
        <v>2020</v>
      </c>
      <c r="G257" s="202">
        <v>6456048</v>
      </c>
      <c r="H257">
        <v>45296</v>
      </c>
      <c r="I257">
        <v>3655</v>
      </c>
      <c r="J257">
        <v>7548</v>
      </c>
    </row>
    <row r="258" spans="1:10" ht="14.5" x14ac:dyDescent="0.35">
      <c r="A258" s="202">
        <v>10847</v>
      </c>
      <c r="B258" s="202" t="s">
        <v>470</v>
      </c>
      <c r="D258" s="203">
        <v>5.2</v>
      </c>
      <c r="E258" s="203" t="s">
        <v>215</v>
      </c>
      <c r="F258" s="202">
        <v>2020</v>
      </c>
      <c r="G258" s="202">
        <v>1700610</v>
      </c>
      <c r="H258">
        <v>19027</v>
      </c>
      <c r="I258">
        <v>1774</v>
      </c>
      <c r="J258">
        <v>3687</v>
      </c>
    </row>
    <row r="259" spans="1:10" ht="14.5" x14ac:dyDescent="0.35">
      <c r="A259" s="202">
        <v>10847</v>
      </c>
      <c r="B259" s="202" t="s">
        <v>471</v>
      </c>
      <c r="D259" s="203">
        <v>9</v>
      </c>
      <c r="E259" s="203" t="s">
        <v>215</v>
      </c>
      <c r="F259" s="202">
        <v>2020</v>
      </c>
      <c r="G259" s="202">
        <v>1004753</v>
      </c>
      <c r="H259">
        <v>8377</v>
      </c>
      <c r="I259">
        <v>6465</v>
      </c>
      <c r="J259">
        <v>2431</v>
      </c>
    </row>
    <row r="260" spans="1:10" ht="14.5" x14ac:dyDescent="0.35">
      <c r="A260" s="202">
        <v>10859</v>
      </c>
      <c r="B260" s="202" t="s">
        <v>4219</v>
      </c>
      <c r="D260" s="203">
        <v>19.3</v>
      </c>
      <c r="E260" s="203" t="s">
        <v>215</v>
      </c>
      <c r="F260" s="204">
        <v>2020</v>
      </c>
      <c r="G260" s="205">
        <v>0</v>
      </c>
      <c r="H260">
        <v>421</v>
      </c>
      <c r="I260">
        <v>51</v>
      </c>
      <c r="J260">
        <v>39</v>
      </c>
    </row>
    <row r="261" spans="1:10" ht="14.5" x14ac:dyDescent="0.35">
      <c r="A261" s="202">
        <v>10859</v>
      </c>
      <c r="B261" s="202" t="s">
        <v>480</v>
      </c>
      <c r="D261" s="203">
        <v>19.399999999999999</v>
      </c>
      <c r="E261" s="203" t="s">
        <v>215</v>
      </c>
      <c r="F261" s="204">
        <v>2020</v>
      </c>
      <c r="G261" s="206">
        <v>33887</v>
      </c>
      <c r="H261">
        <v>0</v>
      </c>
      <c r="I261">
        <v>0</v>
      </c>
      <c r="J261">
        <v>0</v>
      </c>
    </row>
    <row r="262" spans="1:10" ht="14.5" x14ac:dyDescent="0.35">
      <c r="A262" s="202">
        <v>10859</v>
      </c>
      <c r="B262" s="202" t="s">
        <v>481</v>
      </c>
      <c r="D262" s="203">
        <v>21.2</v>
      </c>
      <c r="E262" s="203" t="s">
        <v>215</v>
      </c>
      <c r="F262" s="202">
        <v>2020</v>
      </c>
      <c r="G262" s="202">
        <v>6807</v>
      </c>
      <c r="H262">
        <v>98</v>
      </c>
      <c r="I262">
        <v>12</v>
      </c>
      <c r="J262">
        <v>9</v>
      </c>
    </row>
    <row r="263" spans="1:10" ht="14.5" x14ac:dyDescent="0.35">
      <c r="A263" s="202">
        <v>10859</v>
      </c>
      <c r="B263" s="202" t="s">
        <v>478</v>
      </c>
      <c r="D263" s="203">
        <v>5.0999999999999996</v>
      </c>
      <c r="E263" s="203" t="s">
        <v>215</v>
      </c>
      <c r="F263" s="202">
        <v>2020</v>
      </c>
      <c r="G263" s="202">
        <v>40042</v>
      </c>
      <c r="H263">
        <v>796</v>
      </c>
      <c r="I263">
        <v>97</v>
      </c>
      <c r="J263">
        <v>74</v>
      </c>
    </row>
    <row r="264" spans="1:10" ht="14.5" x14ac:dyDescent="0.35">
      <c r="A264" s="202">
        <v>10859</v>
      </c>
      <c r="B264" s="202" t="s">
        <v>479</v>
      </c>
      <c r="D264" s="203">
        <v>5.2</v>
      </c>
      <c r="E264" s="203" t="s">
        <v>215</v>
      </c>
      <c r="F264" s="202">
        <v>2020</v>
      </c>
      <c r="G264" s="202">
        <v>40801</v>
      </c>
      <c r="H264">
        <v>2068</v>
      </c>
      <c r="I264">
        <v>251</v>
      </c>
      <c r="J264">
        <v>193</v>
      </c>
    </row>
    <row r="265" spans="1:10" ht="14.5" x14ac:dyDescent="0.35">
      <c r="A265" s="202">
        <v>10885</v>
      </c>
      <c r="B265" s="202" t="s">
        <v>4220</v>
      </c>
      <c r="D265" s="203">
        <v>17.100000000000001</v>
      </c>
      <c r="E265" s="203" t="s">
        <v>215</v>
      </c>
      <c r="F265" s="202">
        <v>2020</v>
      </c>
      <c r="G265" s="204">
        <v>0</v>
      </c>
      <c r="H265">
        <v>0</v>
      </c>
      <c r="I265">
        <v>0</v>
      </c>
      <c r="J265">
        <v>0</v>
      </c>
    </row>
    <row r="266" spans="1:10" ht="14.5" x14ac:dyDescent="0.35">
      <c r="A266" s="202">
        <v>10885</v>
      </c>
      <c r="B266" s="202" t="s">
        <v>482</v>
      </c>
      <c r="D266" s="203">
        <v>17.2</v>
      </c>
      <c r="E266" s="203" t="s">
        <v>215</v>
      </c>
      <c r="F266" s="202">
        <v>2020</v>
      </c>
      <c r="G266" s="203">
        <v>31037</v>
      </c>
      <c r="H266">
        <v>1232</v>
      </c>
      <c r="I266">
        <v>84</v>
      </c>
      <c r="J266">
        <v>80</v>
      </c>
    </row>
    <row r="267" spans="1:10" ht="14.5" x14ac:dyDescent="0.35">
      <c r="A267" s="202">
        <v>10885</v>
      </c>
      <c r="B267" s="202" t="s">
        <v>483</v>
      </c>
      <c r="D267" s="203">
        <v>19.3</v>
      </c>
      <c r="E267" s="203" t="s">
        <v>215</v>
      </c>
      <c r="F267" s="204">
        <v>2020</v>
      </c>
      <c r="G267" s="205">
        <v>18179</v>
      </c>
      <c r="H267">
        <v>36427</v>
      </c>
      <c r="I267">
        <v>572</v>
      </c>
      <c r="J267">
        <v>2299</v>
      </c>
    </row>
    <row r="268" spans="1:10" ht="14.5" x14ac:dyDescent="0.35">
      <c r="A268" s="202">
        <v>10885</v>
      </c>
      <c r="B268" s="202" t="s">
        <v>484</v>
      </c>
      <c r="D268" s="203">
        <v>19.399999999999999</v>
      </c>
      <c r="E268" s="203" t="s">
        <v>215</v>
      </c>
      <c r="F268" s="204">
        <v>2020</v>
      </c>
      <c r="G268" s="206">
        <v>7819028</v>
      </c>
      <c r="H268">
        <v>0</v>
      </c>
      <c r="I268">
        <v>0</v>
      </c>
      <c r="J268">
        <v>0</v>
      </c>
    </row>
    <row r="269" spans="1:10" ht="14.5" x14ac:dyDescent="0.35">
      <c r="A269" s="202">
        <v>10885</v>
      </c>
      <c r="B269" s="202" t="s">
        <v>485</v>
      </c>
      <c r="D269" s="203">
        <v>21.2</v>
      </c>
      <c r="E269" s="203" t="s">
        <v>215</v>
      </c>
      <c r="F269" s="202">
        <v>2020</v>
      </c>
      <c r="G269" s="202">
        <v>1856899</v>
      </c>
      <c r="H269">
        <v>10565</v>
      </c>
      <c r="I269">
        <v>166</v>
      </c>
      <c r="J269">
        <v>680</v>
      </c>
    </row>
    <row r="270" spans="1:10" ht="14.5" x14ac:dyDescent="0.35">
      <c r="A270" s="202">
        <v>10891</v>
      </c>
      <c r="B270" s="202" t="s">
        <v>4221</v>
      </c>
      <c r="D270" s="203">
        <v>19.100000000000001</v>
      </c>
      <c r="E270" s="203" t="s">
        <v>215</v>
      </c>
      <c r="F270" s="202">
        <v>2020</v>
      </c>
      <c r="G270" s="205">
        <v>0</v>
      </c>
      <c r="H270">
        <v>34196</v>
      </c>
      <c r="I270">
        <v>0</v>
      </c>
      <c r="J270">
        <v>896</v>
      </c>
    </row>
    <row r="271" spans="1:10" ht="14.5" x14ac:dyDescent="0.35">
      <c r="A271" s="202">
        <v>10891</v>
      </c>
      <c r="B271" s="202" t="s">
        <v>486</v>
      </c>
      <c r="D271" s="203">
        <v>19.2</v>
      </c>
      <c r="E271" s="203" t="s">
        <v>215</v>
      </c>
      <c r="F271" s="204">
        <v>2020</v>
      </c>
      <c r="G271" s="206">
        <v>34196102</v>
      </c>
      <c r="H271">
        <v>0</v>
      </c>
      <c r="I271">
        <v>0</v>
      </c>
      <c r="J271">
        <v>0</v>
      </c>
    </row>
    <row r="272" spans="1:10" ht="14.5" x14ac:dyDescent="0.35">
      <c r="A272" s="202">
        <v>10891</v>
      </c>
      <c r="B272" s="202" t="s">
        <v>487</v>
      </c>
      <c r="D272" s="203">
        <v>21.1</v>
      </c>
      <c r="E272" s="203" t="s">
        <v>215</v>
      </c>
      <c r="F272" s="202">
        <v>2020</v>
      </c>
      <c r="G272" s="202">
        <v>15140381</v>
      </c>
      <c r="H272">
        <v>15140</v>
      </c>
      <c r="I272">
        <v>0</v>
      </c>
      <c r="J272">
        <v>482</v>
      </c>
    </row>
    <row r="273" spans="1:10" ht="14.5" x14ac:dyDescent="0.35">
      <c r="A273" s="202">
        <v>10909</v>
      </c>
      <c r="B273" s="202" t="s">
        <v>488</v>
      </c>
      <c r="D273" s="203">
        <v>24</v>
      </c>
      <c r="E273" s="203" t="s">
        <v>215</v>
      </c>
      <c r="F273" s="202">
        <v>2020</v>
      </c>
      <c r="G273" s="202">
        <v>1176</v>
      </c>
      <c r="H273">
        <v>3364</v>
      </c>
      <c r="I273">
        <v>0</v>
      </c>
      <c r="J273">
        <v>2637</v>
      </c>
    </row>
    <row r="274" spans="1:10" ht="14.5" x14ac:dyDescent="0.35">
      <c r="A274" s="202">
        <v>10914</v>
      </c>
      <c r="B274" s="202" t="s">
        <v>491</v>
      </c>
      <c r="D274" s="203">
        <v>17.100000000000001</v>
      </c>
      <c r="E274" s="203" t="s">
        <v>215</v>
      </c>
      <c r="F274" s="202">
        <v>2020</v>
      </c>
      <c r="G274" s="204">
        <v>294651</v>
      </c>
      <c r="H274">
        <v>6526</v>
      </c>
      <c r="I274">
        <v>634</v>
      </c>
      <c r="J274">
        <v>423</v>
      </c>
    </row>
    <row r="275" spans="1:10" ht="14.5" x14ac:dyDescent="0.35">
      <c r="A275" s="202">
        <v>10914</v>
      </c>
      <c r="B275" s="202" t="s">
        <v>4222</v>
      </c>
      <c r="D275" s="203">
        <v>17.2</v>
      </c>
      <c r="E275" s="203" t="s">
        <v>215</v>
      </c>
      <c r="F275" s="202">
        <v>2020</v>
      </c>
      <c r="G275" s="203">
        <v>0</v>
      </c>
      <c r="H275">
        <v>0</v>
      </c>
      <c r="I275">
        <v>0</v>
      </c>
      <c r="J275">
        <v>0</v>
      </c>
    </row>
    <row r="276" spans="1:10" ht="14.5" x14ac:dyDescent="0.35">
      <c r="A276" s="202">
        <v>10914</v>
      </c>
      <c r="B276" s="202" t="s">
        <v>489</v>
      </c>
      <c r="D276" s="203">
        <v>4</v>
      </c>
      <c r="E276" s="203" t="s">
        <v>215</v>
      </c>
      <c r="F276" s="202">
        <v>2020</v>
      </c>
      <c r="G276" s="202">
        <v>10706823</v>
      </c>
      <c r="H276">
        <v>94066</v>
      </c>
      <c r="I276">
        <v>9261</v>
      </c>
      <c r="J276">
        <v>6174</v>
      </c>
    </row>
    <row r="277" spans="1:10" ht="14.5" x14ac:dyDescent="0.35">
      <c r="A277" s="202">
        <v>10914</v>
      </c>
      <c r="B277" s="202" t="s">
        <v>490</v>
      </c>
      <c r="D277" s="203">
        <v>9</v>
      </c>
      <c r="E277" s="203" t="s">
        <v>215</v>
      </c>
      <c r="F277" s="202">
        <v>2020</v>
      </c>
      <c r="G277" s="202">
        <v>225261</v>
      </c>
      <c r="H277">
        <v>2713</v>
      </c>
      <c r="I277">
        <v>272</v>
      </c>
      <c r="J277">
        <v>181</v>
      </c>
    </row>
    <row r="278" spans="1:10" ht="14.5" x14ac:dyDescent="0.35">
      <c r="A278" s="202">
        <v>10915</v>
      </c>
      <c r="B278" s="202" t="s">
        <v>493</v>
      </c>
      <c r="D278" s="203">
        <v>19.100000000000001</v>
      </c>
      <c r="E278" s="203" t="s">
        <v>215</v>
      </c>
      <c r="F278" s="202">
        <v>2020</v>
      </c>
      <c r="G278" s="205">
        <v>19554</v>
      </c>
      <c r="H278">
        <v>6081</v>
      </c>
      <c r="I278">
        <v>638</v>
      </c>
      <c r="J278">
        <v>425</v>
      </c>
    </row>
    <row r="279" spans="1:10" ht="14.5" x14ac:dyDescent="0.35">
      <c r="A279" s="202">
        <v>10915</v>
      </c>
      <c r="B279" s="202" t="s">
        <v>494</v>
      </c>
      <c r="D279" s="203">
        <v>19.2</v>
      </c>
      <c r="E279" s="203" t="s">
        <v>215</v>
      </c>
      <c r="F279" s="204">
        <v>2020</v>
      </c>
      <c r="G279" s="206">
        <v>331994</v>
      </c>
      <c r="H279">
        <v>0</v>
      </c>
      <c r="I279">
        <v>0</v>
      </c>
      <c r="J279">
        <v>0</v>
      </c>
    </row>
    <row r="280" spans="1:10" ht="14.5" x14ac:dyDescent="0.35">
      <c r="A280" s="202">
        <v>10915</v>
      </c>
      <c r="B280" s="202" t="s">
        <v>495</v>
      </c>
      <c r="D280" s="203">
        <v>21.1</v>
      </c>
      <c r="E280" s="203" t="s">
        <v>215</v>
      </c>
      <c r="F280" s="202">
        <v>2020</v>
      </c>
      <c r="G280" s="202">
        <v>234277</v>
      </c>
      <c r="H280">
        <v>3095</v>
      </c>
      <c r="I280">
        <v>322</v>
      </c>
      <c r="J280">
        <v>214</v>
      </c>
    </row>
    <row r="281" spans="1:10" ht="14.5" x14ac:dyDescent="0.35">
      <c r="A281" s="202">
        <v>10915</v>
      </c>
      <c r="B281" s="202" t="s">
        <v>492</v>
      </c>
      <c r="D281" s="203">
        <v>4</v>
      </c>
      <c r="E281" s="203" t="s">
        <v>215</v>
      </c>
      <c r="F281" s="202">
        <v>2020</v>
      </c>
      <c r="G281" s="202">
        <v>125228</v>
      </c>
      <c r="H281">
        <v>978</v>
      </c>
      <c r="I281">
        <v>110</v>
      </c>
      <c r="J281">
        <v>73</v>
      </c>
    </row>
    <row r="282" spans="1:10" ht="14.5" x14ac:dyDescent="0.35">
      <c r="A282" s="202">
        <v>10916</v>
      </c>
      <c r="B282" s="202" t="s">
        <v>4223</v>
      </c>
      <c r="D282" s="203">
        <v>17.100000000000001</v>
      </c>
      <c r="E282" s="203" t="s">
        <v>215</v>
      </c>
      <c r="F282" s="202">
        <v>2020</v>
      </c>
      <c r="G282" s="204">
        <v>0</v>
      </c>
      <c r="H282">
        <v>0</v>
      </c>
      <c r="I282">
        <v>0</v>
      </c>
      <c r="J282">
        <v>0</v>
      </c>
    </row>
    <row r="283" spans="1:10" ht="14.5" x14ac:dyDescent="0.35">
      <c r="A283" s="202">
        <v>10916</v>
      </c>
      <c r="B283" s="202" t="s">
        <v>496</v>
      </c>
      <c r="D283" s="203">
        <v>17.2</v>
      </c>
      <c r="E283" s="203" t="s">
        <v>215</v>
      </c>
      <c r="F283" s="202">
        <v>2020</v>
      </c>
      <c r="G283" s="203">
        <v>921</v>
      </c>
      <c r="H283">
        <v>1</v>
      </c>
      <c r="I283">
        <v>0</v>
      </c>
      <c r="J283">
        <v>0</v>
      </c>
    </row>
    <row r="284" spans="1:10" ht="14.5" x14ac:dyDescent="0.35">
      <c r="A284" s="202">
        <v>10916</v>
      </c>
      <c r="B284" s="202" t="s">
        <v>497</v>
      </c>
      <c r="D284" s="203">
        <v>23</v>
      </c>
      <c r="E284" s="203" t="s">
        <v>215</v>
      </c>
      <c r="F284" s="202">
        <v>2020</v>
      </c>
      <c r="G284" s="202">
        <v>45336</v>
      </c>
      <c r="H284">
        <v>73</v>
      </c>
      <c r="I284">
        <v>12</v>
      </c>
      <c r="J284">
        <v>9</v>
      </c>
    </row>
    <row r="285" spans="1:10" ht="14.5" x14ac:dyDescent="0.35">
      <c r="A285" s="202">
        <v>10916</v>
      </c>
      <c r="B285" s="202" t="s">
        <v>498</v>
      </c>
      <c r="D285" s="203">
        <v>24</v>
      </c>
      <c r="E285" s="203" t="s">
        <v>215</v>
      </c>
      <c r="F285" s="202">
        <v>2020</v>
      </c>
      <c r="G285" s="202">
        <v>29401771</v>
      </c>
      <c r="H285">
        <v>95886</v>
      </c>
      <c r="I285">
        <v>12265</v>
      </c>
      <c r="J285">
        <v>9326</v>
      </c>
    </row>
    <row r="286" spans="1:10" ht="14.5" x14ac:dyDescent="0.35">
      <c r="A286" s="202">
        <v>10925</v>
      </c>
      <c r="B286" s="202" t="s">
        <v>499</v>
      </c>
      <c r="D286" s="203">
        <v>1</v>
      </c>
      <c r="E286" s="203" t="s">
        <v>215</v>
      </c>
      <c r="F286" s="202">
        <v>2020</v>
      </c>
      <c r="G286" s="202">
        <v>6041551</v>
      </c>
      <c r="H286">
        <v>6042</v>
      </c>
      <c r="I286">
        <v>0</v>
      </c>
      <c r="J286">
        <v>14</v>
      </c>
    </row>
    <row r="287" spans="1:10" ht="14.5" x14ac:dyDescent="0.35">
      <c r="A287" s="202">
        <v>10925</v>
      </c>
      <c r="B287" s="202" t="s">
        <v>502</v>
      </c>
      <c r="D287" s="203">
        <v>17.100000000000001</v>
      </c>
      <c r="E287" s="203" t="s">
        <v>215</v>
      </c>
      <c r="F287" s="202">
        <v>2020</v>
      </c>
      <c r="G287" s="204">
        <v>613797</v>
      </c>
      <c r="H287">
        <v>614</v>
      </c>
      <c r="I287">
        <v>0</v>
      </c>
      <c r="J287">
        <v>1</v>
      </c>
    </row>
    <row r="288" spans="1:10" ht="14.5" x14ac:dyDescent="0.35">
      <c r="A288" s="202">
        <v>10925</v>
      </c>
      <c r="B288" s="202" t="s">
        <v>4224</v>
      </c>
      <c r="D288" s="203">
        <v>17.2</v>
      </c>
      <c r="E288" s="203" t="s">
        <v>215</v>
      </c>
      <c r="F288" s="202">
        <v>2020</v>
      </c>
      <c r="G288" s="203">
        <v>0</v>
      </c>
      <c r="H288">
        <v>0</v>
      </c>
      <c r="I288">
        <v>0</v>
      </c>
      <c r="J288">
        <v>0</v>
      </c>
    </row>
    <row r="289" spans="1:10" ht="14.5" x14ac:dyDescent="0.35">
      <c r="A289" s="202">
        <v>10925</v>
      </c>
      <c r="B289" s="202" t="s">
        <v>500</v>
      </c>
      <c r="D289" s="203">
        <v>2.1</v>
      </c>
      <c r="E289" s="203" t="s">
        <v>215</v>
      </c>
      <c r="F289" s="202">
        <v>2020</v>
      </c>
      <c r="G289" s="202">
        <v>16677990</v>
      </c>
      <c r="H289">
        <v>16678</v>
      </c>
      <c r="I289">
        <v>0</v>
      </c>
      <c r="J289">
        <v>38</v>
      </c>
    </row>
    <row r="290" spans="1:10" ht="14.5" x14ac:dyDescent="0.35">
      <c r="A290" s="202">
        <v>10925</v>
      </c>
      <c r="B290" s="202" t="s">
        <v>501</v>
      </c>
      <c r="D290" s="203">
        <v>4</v>
      </c>
      <c r="E290" s="203" t="s">
        <v>215</v>
      </c>
      <c r="F290" s="202">
        <v>2020</v>
      </c>
      <c r="G290" s="202">
        <v>18415579</v>
      </c>
      <c r="H290">
        <v>19259</v>
      </c>
      <c r="I290">
        <v>0</v>
      </c>
      <c r="J290">
        <v>44</v>
      </c>
    </row>
    <row r="291" spans="1:10" ht="14.5" x14ac:dyDescent="0.35">
      <c r="A291" s="202">
        <v>10936</v>
      </c>
      <c r="B291" s="202" t="s">
        <v>503</v>
      </c>
      <c r="D291" s="203">
        <v>1</v>
      </c>
      <c r="E291" s="203" t="s">
        <v>215</v>
      </c>
      <c r="F291" s="202">
        <v>2020</v>
      </c>
      <c r="G291" s="202">
        <v>278810</v>
      </c>
      <c r="H291">
        <v>17404</v>
      </c>
      <c r="I291">
        <v>2318</v>
      </c>
      <c r="J291">
        <v>1113</v>
      </c>
    </row>
    <row r="292" spans="1:10" ht="14.5" x14ac:dyDescent="0.35">
      <c r="A292" s="202">
        <v>10936</v>
      </c>
      <c r="B292" s="202" t="s">
        <v>508</v>
      </c>
      <c r="D292" s="203">
        <v>17.100000000000001</v>
      </c>
      <c r="E292" s="203" t="s">
        <v>215</v>
      </c>
      <c r="F292" s="202">
        <v>2020</v>
      </c>
      <c r="G292" s="204">
        <v>1157398</v>
      </c>
      <c r="H292">
        <v>11174</v>
      </c>
      <c r="I292">
        <v>1156</v>
      </c>
      <c r="J292">
        <v>715</v>
      </c>
    </row>
    <row r="293" spans="1:10" ht="14.5" x14ac:dyDescent="0.35">
      <c r="A293" s="202">
        <v>10936</v>
      </c>
      <c r="B293" s="202" t="s">
        <v>4225</v>
      </c>
      <c r="D293" s="203">
        <v>17.2</v>
      </c>
      <c r="E293" s="203" t="s">
        <v>215</v>
      </c>
      <c r="F293" s="202">
        <v>2020</v>
      </c>
      <c r="G293" s="203">
        <v>0</v>
      </c>
      <c r="H293">
        <v>0</v>
      </c>
      <c r="I293">
        <v>0</v>
      </c>
      <c r="J293">
        <v>0</v>
      </c>
    </row>
    <row r="294" spans="1:10" ht="14.5" x14ac:dyDescent="0.35">
      <c r="A294" s="202">
        <v>10936</v>
      </c>
      <c r="B294" s="202" t="s">
        <v>509</v>
      </c>
      <c r="D294" s="203">
        <v>19.3</v>
      </c>
      <c r="E294" s="203" t="s">
        <v>215</v>
      </c>
      <c r="F294" s="204">
        <v>2020</v>
      </c>
      <c r="G294" s="205">
        <v>2697</v>
      </c>
      <c r="H294">
        <v>4247</v>
      </c>
      <c r="I294">
        <v>431</v>
      </c>
      <c r="J294">
        <v>272</v>
      </c>
    </row>
    <row r="295" spans="1:10" ht="14.5" x14ac:dyDescent="0.35">
      <c r="A295" s="202">
        <v>10936</v>
      </c>
      <c r="B295" s="202" t="s">
        <v>510</v>
      </c>
      <c r="D295" s="203">
        <v>19.399999999999999</v>
      </c>
      <c r="E295" s="203" t="s">
        <v>215</v>
      </c>
      <c r="F295" s="204">
        <v>2020</v>
      </c>
      <c r="G295" s="206">
        <v>788304</v>
      </c>
      <c r="H295">
        <v>0</v>
      </c>
      <c r="I295">
        <v>0</v>
      </c>
      <c r="J295">
        <v>0</v>
      </c>
    </row>
    <row r="296" spans="1:10" ht="14.5" x14ac:dyDescent="0.35">
      <c r="A296" s="202">
        <v>10936</v>
      </c>
      <c r="B296" s="202" t="s">
        <v>504</v>
      </c>
      <c r="D296" s="203">
        <v>2.1</v>
      </c>
      <c r="E296" s="203" t="s">
        <v>215</v>
      </c>
      <c r="F296" s="202">
        <v>2020</v>
      </c>
      <c r="G296" s="202">
        <v>513184</v>
      </c>
      <c r="H296">
        <v>14548</v>
      </c>
      <c r="I296">
        <v>1928</v>
      </c>
      <c r="J296">
        <v>931</v>
      </c>
    </row>
    <row r="297" spans="1:10" ht="14.5" x14ac:dyDescent="0.35">
      <c r="A297" s="202">
        <v>10936</v>
      </c>
      <c r="B297" s="202" t="s">
        <v>511</v>
      </c>
      <c r="D297" s="203">
        <v>21.2</v>
      </c>
      <c r="E297" s="203" t="s">
        <v>215</v>
      </c>
      <c r="F297" s="202">
        <v>2020</v>
      </c>
      <c r="G297" s="202">
        <v>325107</v>
      </c>
      <c r="H297">
        <v>1846</v>
      </c>
      <c r="I297">
        <v>188</v>
      </c>
      <c r="J297">
        <v>118</v>
      </c>
    </row>
    <row r="298" spans="1:10" ht="14.5" x14ac:dyDescent="0.35">
      <c r="A298" s="202">
        <v>10936</v>
      </c>
      <c r="B298" s="202" t="s">
        <v>512</v>
      </c>
      <c r="D298" s="203">
        <v>24</v>
      </c>
      <c r="E298" s="203" t="s">
        <v>215</v>
      </c>
      <c r="F298" s="202">
        <v>2020</v>
      </c>
      <c r="G298" s="202">
        <v>302808</v>
      </c>
      <c r="H298">
        <v>10750</v>
      </c>
      <c r="I298">
        <v>-59</v>
      </c>
      <c r="J298">
        <v>688</v>
      </c>
    </row>
    <row r="299" spans="1:10" ht="14.5" x14ac:dyDescent="0.35">
      <c r="A299" s="202">
        <v>10936</v>
      </c>
      <c r="B299" s="202" t="s">
        <v>505</v>
      </c>
      <c r="D299" s="203">
        <v>5.0999999999999996</v>
      </c>
      <c r="E299" s="203" t="s">
        <v>215</v>
      </c>
      <c r="F299" s="202">
        <v>2020</v>
      </c>
      <c r="G299" s="202">
        <v>3380628</v>
      </c>
      <c r="H299">
        <v>120791</v>
      </c>
      <c r="I299">
        <v>12907</v>
      </c>
      <c r="J299">
        <v>7727</v>
      </c>
    </row>
    <row r="300" spans="1:10" ht="14.5" x14ac:dyDescent="0.35">
      <c r="A300" s="202">
        <v>10936</v>
      </c>
      <c r="B300" s="202" t="s">
        <v>506</v>
      </c>
      <c r="D300" s="203">
        <v>5.2</v>
      </c>
      <c r="E300" s="203" t="s">
        <v>215</v>
      </c>
      <c r="F300" s="202">
        <v>2020</v>
      </c>
      <c r="G300" s="202">
        <v>1590884</v>
      </c>
      <c r="H300">
        <v>56843</v>
      </c>
      <c r="I300">
        <v>6074</v>
      </c>
      <c r="J300">
        <v>3636</v>
      </c>
    </row>
    <row r="301" spans="1:10" ht="14.5" x14ac:dyDescent="0.35">
      <c r="A301" s="202">
        <v>10936</v>
      </c>
      <c r="B301" s="202" t="s">
        <v>507</v>
      </c>
      <c r="D301" s="203">
        <v>9</v>
      </c>
      <c r="E301" s="203" t="s">
        <v>215</v>
      </c>
      <c r="F301" s="202">
        <v>2020</v>
      </c>
      <c r="G301" s="202">
        <v>4261881</v>
      </c>
      <c r="H301">
        <v>16963</v>
      </c>
      <c r="I301">
        <v>2087</v>
      </c>
      <c r="J301">
        <v>1085</v>
      </c>
    </row>
    <row r="302" spans="1:10" ht="14.5" x14ac:dyDescent="0.35">
      <c r="A302" s="202">
        <v>10945</v>
      </c>
      <c r="B302" s="202" t="s">
        <v>513</v>
      </c>
      <c r="D302" s="203">
        <v>1</v>
      </c>
      <c r="E302" s="203" t="s">
        <v>215</v>
      </c>
      <c r="F302" s="202">
        <v>2020</v>
      </c>
      <c r="G302" s="202">
        <v>5296175</v>
      </c>
      <c r="H302">
        <v>76507</v>
      </c>
      <c r="I302">
        <v>8541</v>
      </c>
      <c r="J302">
        <v>4470</v>
      </c>
    </row>
    <row r="303" spans="1:10" ht="14.5" x14ac:dyDescent="0.35">
      <c r="A303" s="202">
        <v>10945</v>
      </c>
      <c r="B303" s="202" t="s">
        <v>518</v>
      </c>
      <c r="D303" s="203">
        <v>17.100000000000001</v>
      </c>
      <c r="E303" s="203" t="s">
        <v>215</v>
      </c>
      <c r="F303" s="202">
        <v>2020</v>
      </c>
      <c r="G303" s="204">
        <v>2705553</v>
      </c>
      <c r="H303">
        <v>37232</v>
      </c>
      <c r="I303">
        <v>5530</v>
      </c>
      <c r="J303">
        <v>2894</v>
      </c>
    </row>
    <row r="304" spans="1:10" ht="14.5" x14ac:dyDescent="0.35">
      <c r="A304" s="202">
        <v>10945</v>
      </c>
      <c r="B304" s="202" t="s">
        <v>519</v>
      </c>
      <c r="D304" s="203">
        <v>17.2</v>
      </c>
      <c r="E304" s="203" t="s">
        <v>215</v>
      </c>
      <c r="F304" s="202">
        <v>2020</v>
      </c>
      <c r="G304" s="203">
        <v>10509</v>
      </c>
      <c r="H304">
        <v>159</v>
      </c>
      <c r="I304">
        <v>470</v>
      </c>
      <c r="J304">
        <v>246</v>
      </c>
    </row>
    <row r="305" spans="1:10" ht="14.5" x14ac:dyDescent="0.35">
      <c r="A305" s="202">
        <v>10945</v>
      </c>
      <c r="B305" s="202" t="s">
        <v>520</v>
      </c>
      <c r="D305" s="203">
        <v>18</v>
      </c>
      <c r="E305" s="203" t="s">
        <v>215</v>
      </c>
      <c r="F305" s="202">
        <v>2020</v>
      </c>
      <c r="G305" s="202">
        <v>1245315</v>
      </c>
      <c r="H305">
        <v>19891</v>
      </c>
      <c r="I305">
        <v>2421</v>
      </c>
      <c r="J305">
        <v>1267</v>
      </c>
    </row>
    <row r="306" spans="1:10" ht="14.5" x14ac:dyDescent="0.35">
      <c r="A306" s="202">
        <v>10945</v>
      </c>
      <c r="B306" s="202" t="s">
        <v>521</v>
      </c>
      <c r="D306" s="203">
        <v>19.3</v>
      </c>
      <c r="E306" s="203" t="s">
        <v>215</v>
      </c>
      <c r="F306" s="204">
        <v>2020</v>
      </c>
      <c r="G306" s="205">
        <v>70070</v>
      </c>
      <c r="H306">
        <v>57008</v>
      </c>
      <c r="I306">
        <v>5041</v>
      </c>
      <c r="J306">
        <v>2638</v>
      </c>
    </row>
    <row r="307" spans="1:10" ht="14.5" x14ac:dyDescent="0.35">
      <c r="A307" s="202">
        <v>10945</v>
      </c>
      <c r="B307" s="202" t="s">
        <v>522</v>
      </c>
      <c r="D307" s="203">
        <v>19.399999999999999</v>
      </c>
      <c r="E307" s="203" t="s">
        <v>215</v>
      </c>
      <c r="F307" s="204">
        <v>2020</v>
      </c>
      <c r="G307" s="206">
        <v>8191450</v>
      </c>
      <c r="H307">
        <v>0</v>
      </c>
      <c r="I307">
        <v>0</v>
      </c>
      <c r="J307">
        <v>0</v>
      </c>
    </row>
    <row r="308" spans="1:10" ht="14.5" x14ac:dyDescent="0.35">
      <c r="A308" s="202">
        <v>10945</v>
      </c>
      <c r="B308" s="202" t="s">
        <v>514</v>
      </c>
      <c r="D308" s="203">
        <v>2.1</v>
      </c>
      <c r="E308" s="203" t="s">
        <v>215</v>
      </c>
      <c r="F308" s="202">
        <v>2020</v>
      </c>
      <c r="G308" s="202">
        <v>3198503</v>
      </c>
      <c r="H308">
        <v>47444</v>
      </c>
      <c r="I308">
        <v>4540</v>
      </c>
      <c r="J308">
        <v>2376</v>
      </c>
    </row>
    <row r="309" spans="1:10" ht="14.5" x14ac:dyDescent="0.35">
      <c r="A309" s="202">
        <v>10945</v>
      </c>
      <c r="B309" s="202" t="s">
        <v>523</v>
      </c>
      <c r="D309" s="203">
        <v>21.2</v>
      </c>
      <c r="E309" s="203" t="s">
        <v>215</v>
      </c>
      <c r="F309" s="202">
        <v>2020</v>
      </c>
      <c r="G309" s="202">
        <v>1706723</v>
      </c>
      <c r="H309">
        <v>14417</v>
      </c>
      <c r="I309">
        <v>1285</v>
      </c>
      <c r="J309">
        <v>672</v>
      </c>
    </row>
    <row r="310" spans="1:10" ht="14.5" x14ac:dyDescent="0.35">
      <c r="A310" s="202">
        <v>10945</v>
      </c>
      <c r="B310" s="202" t="s">
        <v>515</v>
      </c>
      <c r="D310" s="203">
        <v>5.0999999999999996</v>
      </c>
      <c r="E310" s="203" t="s">
        <v>215</v>
      </c>
      <c r="F310" s="202">
        <v>2020</v>
      </c>
      <c r="G310" s="202">
        <v>750764</v>
      </c>
      <c r="H310">
        <v>11371</v>
      </c>
      <c r="I310">
        <v>1737</v>
      </c>
      <c r="J310">
        <v>909</v>
      </c>
    </row>
    <row r="311" spans="1:10" ht="14.5" x14ac:dyDescent="0.35">
      <c r="A311" s="202">
        <v>10945</v>
      </c>
      <c r="B311" s="202" t="s">
        <v>516</v>
      </c>
      <c r="D311" s="203">
        <v>5.2</v>
      </c>
      <c r="E311" s="203" t="s">
        <v>215</v>
      </c>
      <c r="F311" s="202">
        <v>2020</v>
      </c>
      <c r="G311" s="202">
        <v>536819</v>
      </c>
      <c r="H311">
        <v>9694</v>
      </c>
      <c r="I311">
        <v>1831</v>
      </c>
      <c r="J311">
        <v>958</v>
      </c>
    </row>
    <row r="312" spans="1:10" ht="14.5" x14ac:dyDescent="0.35">
      <c r="A312" s="202">
        <v>10945</v>
      </c>
      <c r="B312" s="202" t="s">
        <v>517</v>
      </c>
      <c r="D312" s="203">
        <v>9</v>
      </c>
      <c r="E312" s="203" t="s">
        <v>215</v>
      </c>
      <c r="F312" s="202">
        <v>2020</v>
      </c>
      <c r="G312" s="202">
        <v>4693358</v>
      </c>
      <c r="H312">
        <v>31344</v>
      </c>
      <c r="I312">
        <v>4951</v>
      </c>
      <c r="J312">
        <v>2591</v>
      </c>
    </row>
    <row r="313" spans="1:10" ht="14.5" x14ac:dyDescent="0.35">
      <c r="A313" s="202">
        <v>10953</v>
      </c>
      <c r="B313" s="202" t="s">
        <v>4226</v>
      </c>
      <c r="D313" s="203">
        <v>1</v>
      </c>
      <c r="E313" s="203" t="s">
        <v>215</v>
      </c>
      <c r="F313" s="202">
        <v>2020</v>
      </c>
      <c r="G313" s="202">
        <v>232623</v>
      </c>
      <c r="H313">
        <v>6986</v>
      </c>
      <c r="I313">
        <v>43</v>
      </c>
      <c r="J313">
        <v>531</v>
      </c>
    </row>
    <row r="314" spans="1:10" ht="14.5" x14ac:dyDescent="0.35">
      <c r="A314" s="202">
        <v>10953</v>
      </c>
      <c r="B314" s="202" t="s">
        <v>4227</v>
      </c>
      <c r="D314" s="203">
        <v>17.100000000000001</v>
      </c>
      <c r="E314" s="203" t="s">
        <v>215</v>
      </c>
      <c r="F314" s="202">
        <v>2020</v>
      </c>
      <c r="G314" s="204">
        <v>1582320</v>
      </c>
      <c r="H314">
        <v>8252</v>
      </c>
      <c r="I314">
        <v>85</v>
      </c>
      <c r="J314">
        <v>1037</v>
      </c>
    </row>
    <row r="315" spans="1:10" ht="14.5" x14ac:dyDescent="0.35">
      <c r="A315" s="202">
        <v>10953</v>
      </c>
      <c r="B315" s="202" t="s">
        <v>4228</v>
      </c>
      <c r="D315" s="203">
        <v>17.2</v>
      </c>
      <c r="E315" s="203" t="s">
        <v>215</v>
      </c>
      <c r="F315" s="202">
        <v>2020</v>
      </c>
      <c r="G315" s="203">
        <v>0</v>
      </c>
      <c r="H315">
        <v>0</v>
      </c>
      <c r="I315">
        <v>0</v>
      </c>
      <c r="J315">
        <v>0</v>
      </c>
    </row>
    <row r="316" spans="1:10" ht="14.5" x14ac:dyDescent="0.35">
      <c r="A316" s="202">
        <v>10953</v>
      </c>
      <c r="B316" s="202" t="s">
        <v>4229</v>
      </c>
      <c r="D316" s="203">
        <v>2.1</v>
      </c>
      <c r="E316" s="203" t="s">
        <v>215</v>
      </c>
      <c r="F316" s="202">
        <v>2020</v>
      </c>
      <c r="G316" s="202">
        <v>1004736</v>
      </c>
      <c r="H316">
        <v>3542</v>
      </c>
      <c r="I316">
        <v>29</v>
      </c>
      <c r="J316">
        <v>358</v>
      </c>
    </row>
    <row r="317" spans="1:10" ht="14.5" x14ac:dyDescent="0.35">
      <c r="A317" s="202">
        <v>10953</v>
      </c>
      <c r="B317" s="202" t="s">
        <v>4230</v>
      </c>
      <c r="D317" s="203">
        <v>4</v>
      </c>
      <c r="E317" s="203" t="s">
        <v>215</v>
      </c>
      <c r="F317" s="202">
        <v>2020</v>
      </c>
      <c r="G317" s="202">
        <v>28438182</v>
      </c>
      <c r="H317">
        <v>104655</v>
      </c>
      <c r="I317">
        <v>800</v>
      </c>
      <c r="J317">
        <v>9799</v>
      </c>
    </row>
    <row r="318" spans="1:10" ht="14.5" x14ac:dyDescent="0.35">
      <c r="A318" s="202">
        <v>10953</v>
      </c>
      <c r="B318" s="202" t="s">
        <v>4231</v>
      </c>
      <c r="D318" s="203">
        <v>9</v>
      </c>
      <c r="E318" s="203" t="s">
        <v>215</v>
      </c>
      <c r="F318" s="202">
        <v>2020</v>
      </c>
      <c r="G318" s="202">
        <v>195593</v>
      </c>
      <c r="H318">
        <v>2228</v>
      </c>
      <c r="I318">
        <v>20</v>
      </c>
      <c r="J318">
        <v>239</v>
      </c>
    </row>
    <row r="319" spans="1:10" ht="14.5" x14ac:dyDescent="0.35">
      <c r="A319" s="202">
        <v>10969</v>
      </c>
      <c r="B319" s="202" t="s">
        <v>527</v>
      </c>
      <c r="D319" s="203">
        <v>17.100000000000001</v>
      </c>
      <c r="E319" s="203" t="s">
        <v>215</v>
      </c>
      <c r="F319" s="202">
        <v>2020</v>
      </c>
      <c r="G319" s="204">
        <v>1243224</v>
      </c>
      <c r="H319">
        <v>8083</v>
      </c>
      <c r="I319">
        <v>214</v>
      </c>
      <c r="J319">
        <v>466</v>
      </c>
    </row>
    <row r="320" spans="1:10" ht="14.5" x14ac:dyDescent="0.35">
      <c r="A320" s="202">
        <v>10969</v>
      </c>
      <c r="B320" s="202" t="s">
        <v>4232</v>
      </c>
      <c r="D320" s="203">
        <v>17.2</v>
      </c>
      <c r="E320" s="203" t="s">
        <v>215</v>
      </c>
      <c r="F320" s="202">
        <v>2020</v>
      </c>
      <c r="G320" s="203">
        <v>0</v>
      </c>
      <c r="H320">
        <v>0</v>
      </c>
      <c r="I320">
        <v>0</v>
      </c>
      <c r="J320">
        <v>0</v>
      </c>
    </row>
    <row r="321" spans="1:10" ht="14.5" x14ac:dyDescent="0.35">
      <c r="A321" s="202">
        <v>10969</v>
      </c>
      <c r="B321" s="202" t="s">
        <v>524</v>
      </c>
      <c r="D321" s="203">
        <v>2.1</v>
      </c>
      <c r="E321" s="203" t="s">
        <v>215</v>
      </c>
      <c r="F321" s="202">
        <v>2020</v>
      </c>
      <c r="G321" s="202">
        <v>30644212</v>
      </c>
      <c r="H321">
        <v>64701</v>
      </c>
      <c r="I321">
        <v>7528</v>
      </c>
      <c r="J321">
        <v>16416</v>
      </c>
    </row>
    <row r="322" spans="1:10" ht="14.5" x14ac:dyDescent="0.35">
      <c r="A322" s="202">
        <v>10969</v>
      </c>
      <c r="B322" s="202" t="s">
        <v>525</v>
      </c>
      <c r="D322" s="203">
        <v>4</v>
      </c>
      <c r="E322" s="203" t="s">
        <v>215</v>
      </c>
      <c r="F322" s="202">
        <v>2020</v>
      </c>
      <c r="G322" s="202">
        <v>125950238</v>
      </c>
      <c r="H322">
        <v>648414</v>
      </c>
      <c r="I322">
        <v>16282</v>
      </c>
      <c r="J322">
        <v>35509</v>
      </c>
    </row>
    <row r="323" spans="1:10" ht="14.5" x14ac:dyDescent="0.35">
      <c r="A323" s="202">
        <v>10969</v>
      </c>
      <c r="B323" s="202" t="s">
        <v>526</v>
      </c>
      <c r="D323" s="203">
        <v>9</v>
      </c>
      <c r="E323" s="203" t="s">
        <v>215</v>
      </c>
      <c r="F323" s="202">
        <v>2020</v>
      </c>
      <c r="G323" s="202">
        <v>427970</v>
      </c>
      <c r="H323">
        <v>2552</v>
      </c>
      <c r="I323">
        <v>66</v>
      </c>
      <c r="J323">
        <v>143</v>
      </c>
    </row>
    <row r="324" spans="1:10" ht="14.5" x14ac:dyDescent="0.35">
      <c r="A324" s="202">
        <v>10974</v>
      </c>
      <c r="B324" s="202" t="s">
        <v>528</v>
      </c>
      <c r="D324" s="203">
        <v>19.100000000000001</v>
      </c>
      <c r="E324" s="203" t="s">
        <v>215</v>
      </c>
      <c r="F324" s="202">
        <v>2020</v>
      </c>
      <c r="G324" s="205">
        <v>3199876</v>
      </c>
      <c r="H324">
        <v>422987</v>
      </c>
      <c r="I324">
        <v>16195</v>
      </c>
      <c r="J324">
        <v>35056</v>
      </c>
    </row>
    <row r="325" spans="1:10" ht="14.5" x14ac:dyDescent="0.35">
      <c r="A325" s="202">
        <v>10974</v>
      </c>
      <c r="B325" s="202" t="s">
        <v>529</v>
      </c>
      <c r="D325" s="203">
        <v>19.2</v>
      </c>
      <c r="E325" s="203" t="s">
        <v>215</v>
      </c>
      <c r="F325" s="204">
        <v>2020</v>
      </c>
      <c r="G325" s="206">
        <v>81599068</v>
      </c>
      <c r="H325">
        <v>0</v>
      </c>
      <c r="I325">
        <v>0</v>
      </c>
      <c r="J325">
        <v>0</v>
      </c>
    </row>
    <row r="326" spans="1:10" ht="14.5" x14ac:dyDescent="0.35">
      <c r="A326" s="202">
        <v>10974</v>
      </c>
      <c r="B326" s="202" t="s">
        <v>530</v>
      </c>
      <c r="D326" s="203">
        <v>21.1</v>
      </c>
      <c r="E326" s="203" t="s">
        <v>215</v>
      </c>
      <c r="F326" s="202">
        <v>2020</v>
      </c>
      <c r="G326" s="202">
        <v>47676565</v>
      </c>
      <c r="H326">
        <v>192658</v>
      </c>
      <c r="I326">
        <v>7376</v>
      </c>
      <c r="J326">
        <v>15967</v>
      </c>
    </row>
    <row r="327" spans="1:10" ht="14.5" x14ac:dyDescent="0.35">
      <c r="A327" s="202">
        <v>10990</v>
      </c>
      <c r="B327" s="202" t="s">
        <v>531</v>
      </c>
      <c r="D327" s="203">
        <v>1</v>
      </c>
      <c r="E327" s="203" t="s">
        <v>215</v>
      </c>
      <c r="F327" s="202">
        <v>2020</v>
      </c>
      <c r="G327" s="202">
        <v>38756</v>
      </c>
      <c r="H327">
        <v>39</v>
      </c>
      <c r="I327">
        <v>1</v>
      </c>
      <c r="J327">
        <v>10</v>
      </c>
    </row>
    <row r="328" spans="1:10" ht="14.5" x14ac:dyDescent="0.35">
      <c r="A328" s="202">
        <v>10990</v>
      </c>
      <c r="B328" s="202" t="s">
        <v>536</v>
      </c>
      <c r="D328" s="203">
        <v>17.100000000000001</v>
      </c>
      <c r="E328" s="203" t="s">
        <v>215</v>
      </c>
      <c r="F328" s="202">
        <v>2020</v>
      </c>
      <c r="G328" s="204">
        <v>1553004</v>
      </c>
      <c r="H328">
        <v>1553</v>
      </c>
      <c r="I328">
        <v>94</v>
      </c>
      <c r="J328">
        <v>169</v>
      </c>
    </row>
    <row r="329" spans="1:10" ht="14.5" x14ac:dyDescent="0.35">
      <c r="A329" s="202">
        <v>10990</v>
      </c>
      <c r="B329" s="202" t="s">
        <v>537</v>
      </c>
      <c r="D329" s="203">
        <v>17.2</v>
      </c>
      <c r="E329" s="203" t="s">
        <v>215</v>
      </c>
      <c r="F329" s="202">
        <v>2020</v>
      </c>
      <c r="G329" s="203">
        <v>16600</v>
      </c>
      <c r="H329">
        <v>17</v>
      </c>
      <c r="I329">
        <v>1</v>
      </c>
      <c r="J329">
        <v>6</v>
      </c>
    </row>
    <row r="330" spans="1:10" ht="14.5" x14ac:dyDescent="0.35">
      <c r="A330" s="202">
        <v>10990</v>
      </c>
      <c r="B330" s="202" t="s">
        <v>538</v>
      </c>
      <c r="D330" s="203">
        <v>18</v>
      </c>
      <c r="E330" s="203" t="s">
        <v>215</v>
      </c>
      <c r="F330" s="202">
        <v>2020</v>
      </c>
      <c r="G330" s="202">
        <v>53056</v>
      </c>
      <c r="H330">
        <v>53</v>
      </c>
      <c r="I330">
        <v>3</v>
      </c>
      <c r="J330">
        <v>43</v>
      </c>
    </row>
    <row r="331" spans="1:10" ht="14.5" x14ac:dyDescent="0.35">
      <c r="A331" s="202">
        <v>10990</v>
      </c>
      <c r="B331" s="202" t="s">
        <v>539</v>
      </c>
      <c r="D331" s="203">
        <v>19.3</v>
      </c>
      <c r="E331" s="203" t="s">
        <v>215</v>
      </c>
      <c r="F331" s="204">
        <v>2020</v>
      </c>
      <c r="G331" s="205">
        <v>37182</v>
      </c>
      <c r="H331">
        <v>4836</v>
      </c>
      <c r="I331">
        <v>177</v>
      </c>
      <c r="J331">
        <v>352</v>
      </c>
    </row>
    <row r="332" spans="1:10" ht="14.5" x14ac:dyDescent="0.35">
      <c r="A332" s="202">
        <v>10990</v>
      </c>
      <c r="B332" s="202" t="s">
        <v>540</v>
      </c>
      <c r="D332" s="203">
        <v>19.399999999999999</v>
      </c>
      <c r="E332" s="203" t="s">
        <v>215</v>
      </c>
      <c r="F332" s="204">
        <v>2020</v>
      </c>
      <c r="G332" s="206">
        <v>4798421</v>
      </c>
      <c r="H332">
        <v>0</v>
      </c>
      <c r="I332">
        <v>0</v>
      </c>
      <c r="J332">
        <v>0</v>
      </c>
    </row>
    <row r="333" spans="1:10" ht="14.5" x14ac:dyDescent="0.35">
      <c r="A333" s="202">
        <v>10990</v>
      </c>
      <c r="B333" s="202" t="s">
        <v>532</v>
      </c>
      <c r="D333" s="203">
        <v>2.1</v>
      </c>
      <c r="E333" s="203" t="s">
        <v>215</v>
      </c>
      <c r="F333" s="202">
        <v>2020</v>
      </c>
      <c r="G333" s="202">
        <v>133286</v>
      </c>
      <c r="H333">
        <v>133</v>
      </c>
      <c r="I333">
        <v>4</v>
      </c>
      <c r="J333">
        <v>51</v>
      </c>
    </row>
    <row r="334" spans="1:10" ht="14.5" x14ac:dyDescent="0.35">
      <c r="A334" s="202">
        <v>10990</v>
      </c>
      <c r="B334" s="202" t="s">
        <v>541</v>
      </c>
      <c r="D334" s="203">
        <v>21.2</v>
      </c>
      <c r="E334" s="203" t="s">
        <v>215</v>
      </c>
      <c r="F334" s="202">
        <v>2020</v>
      </c>
      <c r="G334" s="202">
        <v>1299400</v>
      </c>
      <c r="H334">
        <v>1299</v>
      </c>
      <c r="I334">
        <v>52</v>
      </c>
      <c r="J334">
        <v>129</v>
      </c>
    </row>
    <row r="335" spans="1:10" ht="14.5" x14ac:dyDescent="0.35">
      <c r="A335" s="202">
        <v>10990</v>
      </c>
      <c r="B335" s="202" t="s">
        <v>533</v>
      </c>
      <c r="D335" s="203">
        <v>5.0999999999999996</v>
      </c>
      <c r="E335" s="203" t="s">
        <v>215</v>
      </c>
      <c r="F335" s="202">
        <v>2020</v>
      </c>
      <c r="G335" s="202">
        <v>8421612</v>
      </c>
      <c r="H335">
        <v>8422</v>
      </c>
      <c r="I335">
        <v>312</v>
      </c>
      <c r="J335">
        <v>684</v>
      </c>
    </row>
    <row r="336" spans="1:10" ht="14.5" x14ac:dyDescent="0.35">
      <c r="A336" s="202">
        <v>10990</v>
      </c>
      <c r="B336" s="202" t="s">
        <v>534</v>
      </c>
      <c r="D336" s="203">
        <v>5.2</v>
      </c>
      <c r="E336" s="203" t="s">
        <v>215</v>
      </c>
      <c r="F336" s="202">
        <v>2020</v>
      </c>
      <c r="G336" s="202">
        <v>7846332</v>
      </c>
      <c r="H336">
        <v>7846</v>
      </c>
      <c r="I336">
        <v>294</v>
      </c>
      <c r="J336">
        <v>638</v>
      </c>
    </row>
    <row r="337" spans="1:10" ht="14.5" x14ac:dyDescent="0.35">
      <c r="A337" s="202">
        <v>10990</v>
      </c>
      <c r="B337" s="202" t="s">
        <v>535</v>
      </c>
      <c r="D337" s="203">
        <v>9</v>
      </c>
      <c r="E337" s="203" t="s">
        <v>215</v>
      </c>
      <c r="F337" s="202">
        <v>2020</v>
      </c>
      <c r="G337" s="202">
        <v>26136</v>
      </c>
      <c r="H337">
        <v>26</v>
      </c>
      <c r="I337">
        <v>4</v>
      </c>
      <c r="J337">
        <v>26</v>
      </c>
    </row>
    <row r="338" spans="1:10" ht="14.5" x14ac:dyDescent="0.35">
      <c r="A338" s="202">
        <v>11000</v>
      </c>
      <c r="B338" s="202" t="s">
        <v>546</v>
      </c>
      <c r="D338" s="203">
        <v>17.100000000000001</v>
      </c>
      <c r="E338" s="203" t="s">
        <v>215</v>
      </c>
      <c r="F338" s="202">
        <v>2020</v>
      </c>
      <c r="G338" s="204">
        <v>5065274</v>
      </c>
      <c r="H338">
        <v>78983</v>
      </c>
      <c r="I338">
        <v>4916</v>
      </c>
      <c r="J338">
        <v>6389</v>
      </c>
    </row>
    <row r="339" spans="1:10" ht="14.5" x14ac:dyDescent="0.35">
      <c r="A339" s="202">
        <v>11000</v>
      </c>
      <c r="B339" s="202" t="s">
        <v>547</v>
      </c>
      <c r="D339" s="203">
        <v>17.2</v>
      </c>
      <c r="E339" s="203" t="s">
        <v>215</v>
      </c>
      <c r="F339" s="202">
        <v>2020</v>
      </c>
      <c r="G339" s="203">
        <v>2203550</v>
      </c>
      <c r="H339">
        <v>31825</v>
      </c>
      <c r="I339">
        <v>1936</v>
      </c>
      <c r="J339">
        <v>2559</v>
      </c>
    </row>
    <row r="340" spans="1:10" ht="14.5" x14ac:dyDescent="0.35">
      <c r="A340" s="202">
        <v>11000</v>
      </c>
      <c r="B340" s="202" t="s">
        <v>548</v>
      </c>
      <c r="D340" s="203">
        <v>19.3</v>
      </c>
      <c r="E340" s="203" t="s">
        <v>215</v>
      </c>
      <c r="F340" s="204">
        <v>2020</v>
      </c>
      <c r="G340" s="205">
        <v>29476</v>
      </c>
      <c r="H340">
        <v>44043</v>
      </c>
      <c r="I340">
        <v>2849</v>
      </c>
      <c r="J340">
        <v>3763</v>
      </c>
    </row>
    <row r="341" spans="1:10" ht="14.5" x14ac:dyDescent="0.35">
      <c r="A341" s="202">
        <v>11000</v>
      </c>
      <c r="B341" s="202" t="s">
        <v>549</v>
      </c>
      <c r="D341" s="203">
        <v>19.399999999999999</v>
      </c>
      <c r="E341" s="203" t="s">
        <v>215</v>
      </c>
      <c r="F341" s="204">
        <v>2020</v>
      </c>
      <c r="G341" s="206">
        <v>5585010</v>
      </c>
      <c r="H341">
        <v>0</v>
      </c>
      <c r="I341">
        <v>0</v>
      </c>
      <c r="J341">
        <v>0</v>
      </c>
    </row>
    <row r="342" spans="1:10" ht="14.5" x14ac:dyDescent="0.35">
      <c r="A342" s="202">
        <v>11000</v>
      </c>
      <c r="B342" s="202" t="s">
        <v>550</v>
      </c>
      <c r="D342" s="203">
        <v>21.2</v>
      </c>
      <c r="E342" s="203" t="s">
        <v>215</v>
      </c>
      <c r="F342" s="202">
        <v>2020</v>
      </c>
      <c r="G342" s="202">
        <v>1456669</v>
      </c>
      <c r="H342">
        <v>13197</v>
      </c>
      <c r="I342">
        <v>789</v>
      </c>
      <c r="J342">
        <v>1120</v>
      </c>
    </row>
    <row r="343" spans="1:10" ht="14.5" x14ac:dyDescent="0.35">
      <c r="A343" s="202">
        <v>11000</v>
      </c>
      <c r="B343" s="202" t="s">
        <v>542</v>
      </c>
      <c r="D343" s="203">
        <v>4</v>
      </c>
      <c r="E343" s="203" t="s">
        <v>215</v>
      </c>
      <c r="F343" s="202">
        <v>2020</v>
      </c>
      <c r="G343" s="202">
        <v>2814771</v>
      </c>
      <c r="H343">
        <v>49423</v>
      </c>
      <c r="I343">
        <v>4663</v>
      </c>
      <c r="J343">
        <v>5188</v>
      </c>
    </row>
    <row r="344" spans="1:10" ht="14.5" x14ac:dyDescent="0.35">
      <c r="A344" s="202">
        <v>11000</v>
      </c>
      <c r="B344" s="202" t="s">
        <v>543</v>
      </c>
      <c r="D344" s="203">
        <v>5.0999999999999996</v>
      </c>
      <c r="E344" s="203" t="s">
        <v>215</v>
      </c>
      <c r="F344" s="202">
        <v>2020</v>
      </c>
      <c r="G344" s="202">
        <v>40173009</v>
      </c>
      <c r="H344">
        <v>395634</v>
      </c>
      <c r="I344">
        <v>24036</v>
      </c>
      <c r="J344">
        <v>31480</v>
      </c>
    </row>
    <row r="345" spans="1:10" ht="14.5" x14ac:dyDescent="0.35">
      <c r="A345" s="202">
        <v>11000</v>
      </c>
      <c r="B345" s="202" t="s">
        <v>544</v>
      </c>
      <c r="D345" s="203">
        <v>5.2</v>
      </c>
      <c r="E345" s="203" t="s">
        <v>215</v>
      </c>
      <c r="F345" s="202">
        <v>2020</v>
      </c>
      <c r="G345" s="202">
        <v>16820175</v>
      </c>
      <c r="H345">
        <v>224883</v>
      </c>
      <c r="I345">
        <v>13828</v>
      </c>
      <c r="J345">
        <v>18575</v>
      </c>
    </row>
    <row r="346" spans="1:10" ht="14.5" x14ac:dyDescent="0.35">
      <c r="A346" s="202">
        <v>11000</v>
      </c>
      <c r="B346" s="202" t="s">
        <v>545</v>
      </c>
      <c r="D346" s="203">
        <v>9</v>
      </c>
      <c r="E346" s="203" t="s">
        <v>215</v>
      </c>
      <c r="F346" s="202">
        <v>2020</v>
      </c>
      <c r="G346" s="202">
        <v>49882</v>
      </c>
      <c r="H346">
        <v>901</v>
      </c>
      <c r="I346">
        <v>83</v>
      </c>
      <c r="J346">
        <v>92</v>
      </c>
    </row>
    <row r="347" spans="1:10" ht="14.5" x14ac:dyDescent="0.35">
      <c r="A347" s="202">
        <v>11004</v>
      </c>
      <c r="B347" s="202" t="s">
        <v>551</v>
      </c>
      <c r="D347" s="203">
        <v>19.100000000000001</v>
      </c>
      <c r="E347" s="203" t="s">
        <v>215</v>
      </c>
      <c r="F347" s="202">
        <v>2020</v>
      </c>
      <c r="G347" s="205">
        <v>35614</v>
      </c>
      <c r="H347">
        <v>65664</v>
      </c>
      <c r="I347">
        <v>3054</v>
      </c>
      <c r="J347">
        <v>4795</v>
      </c>
    </row>
    <row r="348" spans="1:10" ht="14.5" x14ac:dyDescent="0.35">
      <c r="A348" s="202">
        <v>11004</v>
      </c>
      <c r="B348" s="202" t="s">
        <v>552</v>
      </c>
      <c r="D348" s="203">
        <v>19.2</v>
      </c>
      <c r="E348" s="203" t="s">
        <v>215</v>
      </c>
      <c r="F348" s="204">
        <v>2020</v>
      </c>
      <c r="G348" s="206">
        <v>2554949</v>
      </c>
      <c r="H348">
        <v>0</v>
      </c>
      <c r="I348">
        <v>0</v>
      </c>
      <c r="J348">
        <v>0</v>
      </c>
    </row>
    <row r="349" spans="1:10" ht="14.5" x14ac:dyDescent="0.35">
      <c r="A349" s="202">
        <v>11004</v>
      </c>
      <c r="B349" s="202" t="s">
        <v>553</v>
      </c>
      <c r="D349" s="203">
        <v>21.1</v>
      </c>
      <c r="E349" s="203" t="s">
        <v>215</v>
      </c>
      <c r="F349" s="202">
        <v>2020</v>
      </c>
      <c r="G349" s="202">
        <v>1299854</v>
      </c>
      <c r="H349">
        <v>23455</v>
      </c>
      <c r="I349">
        <v>757</v>
      </c>
      <c r="J349">
        <v>1665</v>
      </c>
    </row>
    <row r="350" spans="1:10" ht="14.5" x14ac:dyDescent="0.35">
      <c r="A350" s="202">
        <v>11008</v>
      </c>
      <c r="B350" s="202" t="s">
        <v>556</v>
      </c>
      <c r="D350" s="203">
        <v>17.100000000000001</v>
      </c>
      <c r="E350" s="203" t="s">
        <v>215</v>
      </c>
      <c r="F350" s="202">
        <v>2020</v>
      </c>
      <c r="G350" s="204">
        <v>968894</v>
      </c>
      <c r="H350">
        <v>978</v>
      </c>
      <c r="I350">
        <v>118</v>
      </c>
      <c r="J350">
        <v>32</v>
      </c>
    </row>
    <row r="351" spans="1:10" ht="14.5" x14ac:dyDescent="0.35">
      <c r="A351" s="202">
        <v>11008</v>
      </c>
      <c r="B351" s="202" t="s">
        <v>4233</v>
      </c>
      <c r="D351" s="203">
        <v>17.2</v>
      </c>
      <c r="E351" s="203" t="s">
        <v>215</v>
      </c>
      <c r="F351" s="202">
        <v>2020</v>
      </c>
      <c r="G351" s="203">
        <v>0</v>
      </c>
      <c r="H351">
        <v>0</v>
      </c>
      <c r="I351">
        <v>0</v>
      </c>
      <c r="J351">
        <v>0</v>
      </c>
    </row>
    <row r="352" spans="1:10" ht="14.5" x14ac:dyDescent="0.35">
      <c r="A352" s="202">
        <v>11008</v>
      </c>
      <c r="B352" s="202" t="s">
        <v>554</v>
      </c>
      <c r="D352" s="203">
        <v>4</v>
      </c>
      <c r="E352" s="203" t="s">
        <v>215</v>
      </c>
      <c r="F352" s="202">
        <v>2020</v>
      </c>
      <c r="G352" s="202">
        <v>137484963</v>
      </c>
      <c r="H352">
        <v>139984</v>
      </c>
      <c r="I352">
        <v>17030</v>
      </c>
      <c r="J352">
        <v>4517</v>
      </c>
    </row>
    <row r="353" spans="1:10" ht="14.5" x14ac:dyDescent="0.35">
      <c r="A353" s="202">
        <v>11008</v>
      </c>
      <c r="B353" s="202" t="s">
        <v>555</v>
      </c>
      <c r="D353" s="203">
        <v>9</v>
      </c>
      <c r="E353" s="203" t="s">
        <v>215</v>
      </c>
      <c r="F353" s="202">
        <v>2020</v>
      </c>
      <c r="G353" s="202">
        <v>241239</v>
      </c>
      <c r="H353">
        <v>241</v>
      </c>
      <c r="I353">
        <v>29</v>
      </c>
      <c r="J353">
        <v>8</v>
      </c>
    </row>
    <row r="354" spans="1:10" ht="14.5" x14ac:dyDescent="0.35">
      <c r="A354" s="202">
        <v>11027</v>
      </c>
      <c r="B354" s="202" t="s">
        <v>557</v>
      </c>
      <c r="D354" s="203">
        <v>1</v>
      </c>
      <c r="E354" s="203" t="s">
        <v>215</v>
      </c>
      <c r="F354" s="202">
        <v>2020</v>
      </c>
      <c r="G354" s="202">
        <v>703312</v>
      </c>
      <c r="H354">
        <v>1161</v>
      </c>
      <c r="I354">
        <v>16</v>
      </c>
      <c r="J354">
        <v>18</v>
      </c>
    </row>
    <row r="355" spans="1:10" ht="14.5" x14ac:dyDescent="0.35">
      <c r="A355" s="202">
        <v>11027</v>
      </c>
      <c r="B355" s="202" t="s">
        <v>4234</v>
      </c>
      <c r="D355" s="203">
        <v>17.100000000000001</v>
      </c>
      <c r="E355" s="203" t="s">
        <v>215</v>
      </c>
      <c r="F355" s="202">
        <v>2020</v>
      </c>
      <c r="G355" s="204">
        <v>348110</v>
      </c>
      <c r="H355">
        <v>805</v>
      </c>
      <c r="I355">
        <v>8</v>
      </c>
      <c r="J355">
        <v>9</v>
      </c>
    </row>
    <row r="356" spans="1:10" ht="14.5" x14ac:dyDescent="0.35">
      <c r="A356" s="202">
        <v>11027</v>
      </c>
      <c r="B356" s="202" t="s">
        <v>4235</v>
      </c>
      <c r="D356" s="203">
        <v>17.2</v>
      </c>
      <c r="E356" s="203" t="s">
        <v>215</v>
      </c>
      <c r="F356" s="202">
        <v>2020</v>
      </c>
      <c r="G356" s="203">
        <v>0</v>
      </c>
      <c r="H356">
        <v>0</v>
      </c>
      <c r="I356">
        <v>0</v>
      </c>
      <c r="J356">
        <v>0</v>
      </c>
    </row>
    <row r="357" spans="1:10" ht="14.5" x14ac:dyDescent="0.35">
      <c r="A357" s="202">
        <v>11027</v>
      </c>
      <c r="B357" s="202" t="s">
        <v>558</v>
      </c>
      <c r="D357" s="203">
        <v>2.1</v>
      </c>
      <c r="E357" s="203" t="s">
        <v>215</v>
      </c>
      <c r="F357" s="202">
        <v>2020</v>
      </c>
      <c r="G357" s="202">
        <v>6379083</v>
      </c>
      <c r="H357">
        <v>10529</v>
      </c>
      <c r="I357">
        <v>146</v>
      </c>
      <c r="J357">
        <v>163</v>
      </c>
    </row>
    <row r="358" spans="1:10" ht="14.5" x14ac:dyDescent="0.35">
      <c r="A358" s="202">
        <v>11027</v>
      </c>
      <c r="B358" s="202" t="s">
        <v>559</v>
      </c>
      <c r="D358" s="203">
        <v>4</v>
      </c>
      <c r="E358" s="203" t="s">
        <v>215</v>
      </c>
      <c r="F358" s="202">
        <v>2020</v>
      </c>
      <c r="G358" s="202">
        <v>7808894</v>
      </c>
      <c r="H358">
        <v>179896</v>
      </c>
      <c r="I358">
        <v>2491</v>
      </c>
      <c r="J358">
        <v>2783</v>
      </c>
    </row>
    <row r="359" spans="1:10" ht="14.5" x14ac:dyDescent="0.35">
      <c r="A359" s="202">
        <v>11041</v>
      </c>
      <c r="B359" s="202" t="s">
        <v>560</v>
      </c>
      <c r="D359" s="203">
        <v>1</v>
      </c>
      <c r="E359" s="203" t="s">
        <v>215</v>
      </c>
      <c r="F359" s="202">
        <v>2020</v>
      </c>
      <c r="G359" s="202">
        <v>451440</v>
      </c>
      <c r="H359">
        <v>451</v>
      </c>
      <c r="I359">
        <v>134</v>
      </c>
      <c r="J359">
        <v>51</v>
      </c>
    </row>
    <row r="360" spans="1:10" ht="14.5" x14ac:dyDescent="0.35">
      <c r="A360" s="202">
        <v>11041</v>
      </c>
      <c r="B360" s="202" t="s">
        <v>564</v>
      </c>
      <c r="D360" s="203">
        <v>17.100000000000001</v>
      </c>
      <c r="E360" s="203" t="s">
        <v>215</v>
      </c>
      <c r="F360" s="202">
        <v>2020</v>
      </c>
      <c r="G360" s="204">
        <v>38</v>
      </c>
      <c r="H360">
        <v>0</v>
      </c>
      <c r="I360">
        <v>0</v>
      </c>
      <c r="J360">
        <v>2</v>
      </c>
    </row>
    <row r="361" spans="1:10" ht="14.5" x14ac:dyDescent="0.35">
      <c r="A361" s="202">
        <v>11041</v>
      </c>
      <c r="B361" s="202" t="s">
        <v>4236</v>
      </c>
      <c r="D361" s="203">
        <v>17.2</v>
      </c>
      <c r="E361" s="203" t="s">
        <v>215</v>
      </c>
      <c r="F361" s="202">
        <v>2020</v>
      </c>
      <c r="G361" s="203">
        <v>0</v>
      </c>
      <c r="H361">
        <v>0</v>
      </c>
      <c r="I361">
        <v>0</v>
      </c>
      <c r="J361">
        <v>1</v>
      </c>
    </row>
    <row r="362" spans="1:10" ht="14.5" x14ac:dyDescent="0.35">
      <c r="A362" s="202">
        <v>11041</v>
      </c>
      <c r="B362" s="202" t="s">
        <v>561</v>
      </c>
      <c r="D362" s="203">
        <v>2.1</v>
      </c>
      <c r="E362" s="203" t="s">
        <v>215</v>
      </c>
      <c r="F362" s="202">
        <v>2020</v>
      </c>
      <c r="G362" s="202">
        <v>1893331</v>
      </c>
      <c r="H362">
        <v>1893</v>
      </c>
      <c r="I362">
        <v>1068</v>
      </c>
      <c r="J362">
        <v>401</v>
      </c>
    </row>
    <row r="363" spans="1:10" ht="14.5" x14ac:dyDescent="0.35">
      <c r="A363" s="202">
        <v>11041</v>
      </c>
      <c r="B363" s="202" t="s">
        <v>562</v>
      </c>
      <c r="D363" s="203">
        <v>4</v>
      </c>
      <c r="E363" s="203" t="s">
        <v>215</v>
      </c>
      <c r="F363" s="202">
        <v>2020</v>
      </c>
      <c r="G363" s="202">
        <v>19164580</v>
      </c>
      <c r="H363">
        <v>19165</v>
      </c>
      <c r="I363">
        <v>3262</v>
      </c>
      <c r="J363">
        <v>1101</v>
      </c>
    </row>
    <row r="364" spans="1:10" ht="14.5" x14ac:dyDescent="0.35">
      <c r="A364" s="202">
        <v>11041</v>
      </c>
      <c r="B364" s="202" t="s">
        <v>563</v>
      </c>
      <c r="D364" s="203">
        <v>9</v>
      </c>
      <c r="E364" s="203" t="s">
        <v>215</v>
      </c>
      <c r="F364" s="202">
        <v>2020</v>
      </c>
      <c r="G364" s="202">
        <v>120077</v>
      </c>
      <c r="H364">
        <v>120</v>
      </c>
      <c r="I364">
        <v>0</v>
      </c>
      <c r="J364">
        <v>1</v>
      </c>
    </row>
    <row r="365" spans="1:10" ht="14.5" x14ac:dyDescent="0.35">
      <c r="A365" s="202">
        <v>11047</v>
      </c>
      <c r="B365" s="202" t="s">
        <v>565</v>
      </c>
      <c r="D365" s="203">
        <v>4</v>
      </c>
      <c r="E365" s="203" t="s">
        <v>215</v>
      </c>
      <c r="F365" s="202">
        <v>2020</v>
      </c>
      <c r="G365" s="202">
        <v>10393286</v>
      </c>
      <c r="H365">
        <v>10393</v>
      </c>
      <c r="I365">
        <v>0</v>
      </c>
      <c r="J365">
        <v>367</v>
      </c>
    </row>
    <row r="366" spans="1:10" ht="14.5" x14ac:dyDescent="0.35">
      <c r="A366" s="202">
        <v>11050</v>
      </c>
      <c r="B366" s="202" t="s">
        <v>568</v>
      </c>
      <c r="D366" s="203">
        <v>17.100000000000001</v>
      </c>
      <c r="E366" s="203" t="s">
        <v>215</v>
      </c>
      <c r="F366" s="202">
        <v>2020</v>
      </c>
      <c r="G366" s="204">
        <v>756613</v>
      </c>
      <c r="H366">
        <v>1302</v>
      </c>
      <c r="I366">
        <v>78</v>
      </c>
      <c r="J366">
        <v>62</v>
      </c>
    </row>
    <row r="367" spans="1:10" ht="14.5" x14ac:dyDescent="0.35">
      <c r="A367" s="202">
        <v>11050</v>
      </c>
      <c r="B367" s="202" t="s">
        <v>4237</v>
      </c>
      <c r="D367" s="203">
        <v>17.2</v>
      </c>
      <c r="E367" s="203" t="s">
        <v>215</v>
      </c>
      <c r="F367" s="202">
        <v>2020</v>
      </c>
      <c r="G367" s="203">
        <v>0</v>
      </c>
      <c r="H367">
        <v>0</v>
      </c>
      <c r="I367">
        <v>0</v>
      </c>
      <c r="J367">
        <v>0</v>
      </c>
    </row>
    <row r="368" spans="1:10" ht="14.5" x14ac:dyDescent="0.35">
      <c r="A368" s="202">
        <v>11050</v>
      </c>
      <c r="B368" s="202" t="s">
        <v>569</v>
      </c>
      <c r="D368" s="203">
        <v>19.3</v>
      </c>
      <c r="E368" s="203" t="s">
        <v>215</v>
      </c>
      <c r="F368" s="204">
        <v>2020</v>
      </c>
      <c r="G368" s="205">
        <v>29278</v>
      </c>
      <c r="H368">
        <v>11754</v>
      </c>
      <c r="I368">
        <v>813</v>
      </c>
      <c r="J368">
        <v>648</v>
      </c>
    </row>
    <row r="369" spans="1:10" ht="14.5" x14ac:dyDescent="0.35">
      <c r="A369" s="202">
        <v>11050</v>
      </c>
      <c r="B369" s="202" t="s">
        <v>570</v>
      </c>
      <c r="D369" s="203">
        <v>19.399999999999999</v>
      </c>
      <c r="E369" s="203" t="s">
        <v>215</v>
      </c>
      <c r="F369" s="204">
        <v>2020</v>
      </c>
      <c r="G369" s="206">
        <v>1387783</v>
      </c>
      <c r="H369">
        <v>0</v>
      </c>
      <c r="I369">
        <v>0</v>
      </c>
      <c r="J369">
        <v>0</v>
      </c>
    </row>
    <row r="370" spans="1:10" ht="14.5" x14ac:dyDescent="0.35">
      <c r="A370" s="202">
        <v>11050</v>
      </c>
      <c r="B370" s="202" t="s">
        <v>571</v>
      </c>
      <c r="D370" s="203">
        <v>21.2</v>
      </c>
      <c r="E370" s="203" t="s">
        <v>215</v>
      </c>
      <c r="F370" s="202">
        <v>2020</v>
      </c>
      <c r="G370" s="202">
        <v>422442</v>
      </c>
      <c r="H370">
        <v>3522</v>
      </c>
      <c r="I370">
        <v>258</v>
      </c>
      <c r="J370">
        <v>207</v>
      </c>
    </row>
    <row r="371" spans="1:10" ht="14.5" x14ac:dyDescent="0.35">
      <c r="A371" s="202">
        <v>11050</v>
      </c>
      <c r="B371" s="202" t="s">
        <v>566</v>
      </c>
      <c r="D371" s="203">
        <v>5.0999999999999996</v>
      </c>
      <c r="E371" s="203" t="s">
        <v>215</v>
      </c>
      <c r="F371" s="202">
        <v>2020</v>
      </c>
      <c r="G371" s="202">
        <v>277247</v>
      </c>
      <c r="H371">
        <v>2161</v>
      </c>
      <c r="I371">
        <v>180</v>
      </c>
      <c r="J371">
        <v>144</v>
      </c>
    </row>
    <row r="372" spans="1:10" ht="14.5" x14ac:dyDescent="0.35">
      <c r="A372" s="202">
        <v>11050</v>
      </c>
      <c r="B372" s="202" t="s">
        <v>567</v>
      </c>
      <c r="D372" s="203">
        <v>5.2</v>
      </c>
      <c r="E372" s="203" t="s">
        <v>215</v>
      </c>
      <c r="F372" s="202">
        <v>2020</v>
      </c>
      <c r="G372" s="202">
        <v>2790987</v>
      </c>
      <c r="H372">
        <v>8795</v>
      </c>
      <c r="I372">
        <v>644</v>
      </c>
      <c r="J372">
        <v>517</v>
      </c>
    </row>
    <row r="373" spans="1:10" ht="14.5" x14ac:dyDescent="0.35">
      <c r="A373" s="202">
        <v>11059</v>
      </c>
      <c r="B373" s="202" t="s">
        <v>572</v>
      </c>
      <c r="D373" s="203">
        <v>1</v>
      </c>
      <c r="E373" s="203" t="s">
        <v>215</v>
      </c>
      <c r="F373" s="202">
        <v>2020</v>
      </c>
      <c r="G373" s="202">
        <v>9400460</v>
      </c>
      <c r="H373">
        <v>9394</v>
      </c>
      <c r="I373">
        <v>71</v>
      </c>
      <c r="J373">
        <v>1368</v>
      </c>
    </row>
    <row r="374" spans="1:10" ht="14.5" x14ac:dyDescent="0.35">
      <c r="A374" s="202">
        <v>11059</v>
      </c>
      <c r="B374" s="202" t="s">
        <v>576</v>
      </c>
      <c r="D374" s="203">
        <v>17.100000000000001</v>
      </c>
      <c r="E374" s="203" t="s">
        <v>215</v>
      </c>
      <c r="F374" s="202">
        <v>2020</v>
      </c>
      <c r="G374" s="204">
        <v>7151017</v>
      </c>
      <c r="H374">
        <v>7150</v>
      </c>
      <c r="I374">
        <v>54</v>
      </c>
      <c r="J374">
        <v>853</v>
      </c>
    </row>
    <row r="375" spans="1:10" ht="14.5" x14ac:dyDescent="0.35">
      <c r="A375" s="202">
        <v>11059</v>
      </c>
      <c r="B375" s="202" t="s">
        <v>4238</v>
      </c>
      <c r="D375" s="203">
        <v>17.2</v>
      </c>
      <c r="E375" s="203" t="s">
        <v>215</v>
      </c>
      <c r="F375" s="202">
        <v>2020</v>
      </c>
      <c r="G375" s="203">
        <v>0</v>
      </c>
      <c r="H375">
        <v>0</v>
      </c>
      <c r="I375">
        <v>0</v>
      </c>
      <c r="J375">
        <v>0</v>
      </c>
    </row>
    <row r="376" spans="1:10" ht="14.5" x14ac:dyDescent="0.35">
      <c r="A376" s="202">
        <v>11059</v>
      </c>
      <c r="B376" s="202" t="s">
        <v>573</v>
      </c>
      <c r="D376" s="203">
        <v>2.1</v>
      </c>
      <c r="E376" s="203" t="s">
        <v>215</v>
      </c>
      <c r="F376" s="202">
        <v>2020</v>
      </c>
      <c r="G376" s="202">
        <v>24189028</v>
      </c>
      <c r="H376">
        <v>24175</v>
      </c>
      <c r="I376">
        <v>184</v>
      </c>
      <c r="J376">
        <v>3492</v>
      </c>
    </row>
    <row r="377" spans="1:10" ht="14.5" x14ac:dyDescent="0.35">
      <c r="A377" s="202">
        <v>11059</v>
      </c>
      <c r="B377" s="202" t="s">
        <v>574</v>
      </c>
      <c r="D377" s="203">
        <v>4</v>
      </c>
      <c r="E377" s="203" t="s">
        <v>215</v>
      </c>
      <c r="F377" s="202">
        <v>2020</v>
      </c>
      <c r="G377" s="202">
        <v>232097818</v>
      </c>
      <c r="H377">
        <v>232009</v>
      </c>
      <c r="I377">
        <v>1762</v>
      </c>
      <c r="J377">
        <v>32003</v>
      </c>
    </row>
    <row r="378" spans="1:10" ht="14.5" x14ac:dyDescent="0.35">
      <c r="A378" s="202">
        <v>11059</v>
      </c>
      <c r="B378" s="202" t="s">
        <v>575</v>
      </c>
      <c r="D378" s="203">
        <v>9</v>
      </c>
      <c r="E378" s="203" t="s">
        <v>215</v>
      </c>
      <c r="F378" s="202">
        <v>2020</v>
      </c>
      <c r="G378" s="202">
        <v>787653</v>
      </c>
      <c r="H378">
        <v>788</v>
      </c>
      <c r="I378">
        <v>6</v>
      </c>
      <c r="J378">
        <v>120</v>
      </c>
    </row>
    <row r="379" spans="1:10" ht="14.5" x14ac:dyDescent="0.35">
      <c r="A379" s="202">
        <v>11070</v>
      </c>
      <c r="B379" s="202" t="s">
        <v>577</v>
      </c>
      <c r="D379" s="203">
        <v>1</v>
      </c>
      <c r="E379" s="203" t="s">
        <v>215</v>
      </c>
      <c r="F379" s="202">
        <v>2020</v>
      </c>
      <c r="G379" s="202">
        <v>135699</v>
      </c>
      <c r="H379">
        <v>136</v>
      </c>
      <c r="I379">
        <v>6</v>
      </c>
      <c r="J379">
        <v>19</v>
      </c>
    </row>
    <row r="380" spans="1:10" ht="14.5" x14ac:dyDescent="0.35">
      <c r="A380" s="202">
        <v>11070</v>
      </c>
      <c r="B380" s="202" t="s">
        <v>581</v>
      </c>
      <c r="D380" s="203">
        <v>19.100000000000001</v>
      </c>
      <c r="E380" s="203" t="s">
        <v>215</v>
      </c>
      <c r="F380" s="202">
        <v>2020</v>
      </c>
      <c r="G380" s="205">
        <v>199594</v>
      </c>
      <c r="H380">
        <v>4079</v>
      </c>
      <c r="I380">
        <v>84</v>
      </c>
      <c r="J380">
        <v>273</v>
      </c>
    </row>
    <row r="381" spans="1:10" ht="14.5" x14ac:dyDescent="0.35">
      <c r="A381" s="202">
        <v>11070</v>
      </c>
      <c r="B381" s="202" t="s">
        <v>582</v>
      </c>
      <c r="D381" s="203">
        <v>19.2</v>
      </c>
      <c r="E381" s="203" t="s">
        <v>215</v>
      </c>
      <c r="F381" s="204">
        <v>2020</v>
      </c>
      <c r="G381" s="206">
        <v>3879691</v>
      </c>
      <c r="H381">
        <v>0</v>
      </c>
      <c r="I381">
        <v>0</v>
      </c>
      <c r="J381">
        <v>0</v>
      </c>
    </row>
    <row r="382" spans="1:10" ht="14.5" x14ac:dyDescent="0.35">
      <c r="A382" s="202">
        <v>11070</v>
      </c>
      <c r="B382" s="202" t="s">
        <v>578</v>
      </c>
      <c r="D382" s="203">
        <v>2.1</v>
      </c>
      <c r="E382" s="203" t="s">
        <v>215</v>
      </c>
      <c r="F382" s="202">
        <v>2020</v>
      </c>
      <c r="G382" s="202">
        <v>265799</v>
      </c>
      <c r="H382">
        <v>266</v>
      </c>
      <c r="I382">
        <v>0</v>
      </c>
      <c r="J382">
        <v>0</v>
      </c>
    </row>
    <row r="383" spans="1:10" ht="14.5" x14ac:dyDescent="0.35">
      <c r="A383" s="202">
        <v>11070</v>
      </c>
      <c r="B383" s="202" t="s">
        <v>583</v>
      </c>
      <c r="D383" s="203">
        <v>21.1</v>
      </c>
      <c r="E383" s="203" t="s">
        <v>215</v>
      </c>
      <c r="F383" s="202">
        <v>2020</v>
      </c>
      <c r="G383" s="202">
        <v>3250755</v>
      </c>
      <c r="H383">
        <v>3251</v>
      </c>
      <c r="I383">
        <v>61</v>
      </c>
      <c r="J383">
        <v>207</v>
      </c>
    </row>
    <row r="384" spans="1:10" ht="14.5" x14ac:dyDescent="0.35">
      <c r="A384" s="202">
        <v>11070</v>
      </c>
      <c r="B384" s="202" t="s">
        <v>579</v>
      </c>
      <c r="D384" s="203">
        <v>4</v>
      </c>
      <c r="E384" s="203" t="s">
        <v>215</v>
      </c>
      <c r="F384" s="202">
        <v>2020</v>
      </c>
      <c r="G384" s="202">
        <v>8904753</v>
      </c>
      <c r="H384">
        <v>8905</v>
      </c>
      <c r="I384">
        <v>160</v>
      </c>
      <c r="J384">
        <v>505</v>
      </c>
    </row>
    <row r="385" spans="1:10" ht="14.5" x14ac:dyDescent="0.35">
      <c r="A385" s="202">
        <v>11070</v>
      </c>
      <c r="B385" s="202" t="s">
        <v>580</v>
      </c>
      <c r="D385" s="203">
        <v>9</v>
      </c>
      <c r="E385" s="203" t="s">
        <v>215</v>
      </c>
      <c r="F385" s="202">
        <v>2020</v>
      </c>
      <c r="G385" s="202">
        <v>107941</v>
      </c>
      <c r="H385">
        <v>108</v>
      </c>
      <c r="I385">
        <v>2</v>
      </c>
      <c r="J385">
        <v>7</v>
      </c>
    </row>
    <row r="386" spans="1:10" ht="14.5" x14ac:dyDescent="0.35">
      <c r="A386" s="202">
        <v>11089</v>
      </c>
      <c r="B386" s="202" t="s">
        <v>584</v>
      </c>
      <c r="D386" s="203">
        <v>19.3</v>
      </c>
      <c r="E386" s="203" t="s">
        <v>215</v>
      </c>
      <c r="F386" s="204">
        <v>2020</v>
      </c>
      <c r="G386" s="205">
        <v>0</v>
      </c>
      <c r="H386">
        <v>6895</v>
      </c>
      <c r="I386">
        <v>135</v>
      </c>
      <c r="J386">
        <v>290</v>
      </c>
    </row>
    <row r="387" spans="1:10" ht="14.5" x14ac:dyDescent="0.35">
      <c r="A387" s="202">
        <v>11089</v>
      </c>
      <c r="B387" s="202" t="s">
        <v>585</v>
      </c>
      <c r="D387" s="203">
        <v>19.399999999999999</v>
      </c>
      <c r="E387" s="203" t="s">
        <v>215</v>
      </c>
      <c r="F387" s="204">
        <v>2020</v>
      </c>
      <c r="G387" s="206">
        <v>4738886</v>
      </c>
      <c r="H387">
        <v>0</v>
      </c>
      <c r="I387">
        <v>0</v>
      </c>
      <c r="J387">
        <v>0</v>
      </c>
    </row>
    <row r="388" spans="1:10" ht="14.5" x14ac:dyDescent="0.35">
      <c r="A388" s="202">
        <v>11089</v>
      </c>
      <c r="B388" s="202" t="s">
        <v>586</v>
      </c>
      <c r="D388" s="203">
        <v>21.2</v>
      </c>
      <c r="E388" s="203" t="s">
        <v>215</v>
      </c>
      <c r="F388" s="202">
        <v>2020</v>
      </c>
      <c r="G388" s="202">
        <v>839188</v>
      </c>
      <c r="H388">
        <v>1304</v>
      </c>
      <c r="I388">
        <v>26</v>
      </c>
      <c r="J388">
        <v>55</v>
      </c>
    </row>
    <row r="389" spans="1:10" ht="14.5" x14ac:dyDescent="0.35">
      <c r="A389" s="202">
        <v>11090</v>
      </c>
      <c r="B389" s="202" t="s">
        <v>587</v>
      </c>
      <c r="D389" s="203">
        <v>1</v>
      </c>
      <c r="E389" s="203" t="s">
        <v>215</v>
      </c>
      <c r="F389" s="202">
        <v>2020</v>
      </c>
      <c r="G389" s="202">
        <v>2163741</v>
      </c>
      <c r="H389">
        <v>2164</v>
      </c>
      <c r="I389">
        <v>1</v>
      </c>
      <c r="J389">
        <v>69</v>
      </c>
    </row>
    <row r="390" spans="1:10" ht="14.5" x14ac:dyDescent="0.35">
      <c r="A390" s="202">
        <v>11090</v>
      </c>
      <c r="B390" s="202" t="s">
        <v>591</v>
      </c>
      <c r="D390" s="203">
        <v>17.100000000000001</v>
      </c>
      <c r="E390" s="203" t="s">
        <v>215</v>
      </c>
      <c r="F390" s="202">
        <v>2020</v>
      </c>
      <c r="G390" s="204">
        <v>382696</v>
      </c>
      <c r="H390">
        <v>383</v>
      </c>
      <c r="I390">
        <v>0</v>
      </c>
      <c r="J390">
        <v>12</v>
      </c>
    </row>
    <row r="391" spans="1:10" ht="14.5" x14ac:dyDescent="0.35">
      <c r="A391" s="202">
        <v>11090</v>
      </c>
      <c r="B391" s="202" t="s">
        <v>4239</v>
      </c>
      <c r="D391" s="203">
        <v>17.2</v>
      </c>
      <c r="E391" s="203" t="s">
        <v>215</v>
      </c>
      <c r="F391" s="202">
        <v>2020</v>
      </c>
      <c r="G391" s="203">
        <v>0</v>
      </c>
      <c r="H391">
        <v>0</v>
      </c>
      <c r="I391">
        <v>0</v>
      </c>
      <c r="J391">
        <v>0</v>
      </c>
    </row>
    <row r="392" spans="1:10" ht="14.5" x14ac:dyDescent="0.35">
      <c r="A392" s="202">
        <v>11090</v>
      </c>
      <c r="B392" s="202" t="s">
        <v>592</v>
      </c>
      <c r="D392" s="203">
        <v>19.100000000000001</v>
      </c>
      <c r="E392" s="203" t="s">
        <v>215</v>
      </c>
      <c r="F392" s="202">
        <v>2020</v>
      </c>
      <c r="G392" s="205">
        <v>190002</v>
      </c>
      <c r="H392">
        <v>8900</v>
      </c>
      <c r="I392">
        <v>5</v>
      </c>
      <c r="J392">
        <v>316</v>
      </c>
    </row>
    <row r="393" spans="1:10" ht="14.5" x14ac:dyDescent="0.35">
      <c r="A393" s="202">
        <v>11090</v>
      </c>
      <c r="B393" s="202" t="s">
        <v>593</v>
      </c>
      <c r="D393" s="203">
        <v>19.2</v>
      </c>
      <c r="E393" s="203" t="s">
        <v>215</v>
      </c>
      <c r="F393" s="204">
        <v>2020</v>
      </c>
      <c r="G393" s="206">
        <v>2277326</v>
      </c>
      <c r="H393">
        <v>0</v>
      </c>
      <c r="I393">
        <v>0</v>
      </c>
      <c r="J393">
        <v>0</v>
      </c>
    </row>
    <row r="394" spans="1:10" ht="14.5" x14ac:dyDescent="0.35">
      <c r="A394" s="202">
        <v>11090</v>
      </c>
      <c r="B394" s="202" t="s">
        <v>594</v>
      </c>
      <c r="D394" s="203">
        <v>19.3</v>
      </c>
      <c r="E394" s="203" t="s">
        <v>215</v>
      </c>
      <c r="F394" s="204">
        <v>2020</v>
      </c>
      <c r="G394" s="205">
        <v>0</v>
      </c>
      <c r="H394">
        <v>4648</v>
      </c>
      <c r="I394">
        <v>3</v>
      </c>
      <c r="J394">
        <v>189</v>
      </c>
    </row>
    <row r="395" spans="1:10" ht="14.5" x14ac:dyDescent="0.35">
      <c r="A395" s="202">
        <v>11090</v>
      </c>
      <c r="B395" s="202" t="s">
        <v>595</v>
      </c>
      <c r="D395" s="203">
        <v>19.399999999999999</v>
      </c>
      <c r="E395" s="203" t="s">
        <v>215</v>
      </c>
      <c r="F395" s="204">
        <v>2020</v>
      </c>
      <c r="G395" s="206">
        <v>4647753</v>
      </c>
      <c r="H395">
        <v>0</v>
      </c>
      <c r="I395">
        <v>0</v>
      </c>
      <c r="J395">
        <v>0</v>
      </c>
    </row>
    <row r="396" spans="1:10" ht="14.5" x14ac:dyDescent="0.35">
      <c r="A396" s="202">
        <v>11090</v>
      </c>
      <c r="B396" s="202" t="s">
        <v>588</v>
      </c>
      <c r="D396" s="203">
        <v>2.1</v>
      </c>
      <c r="E396" s="203" t="s">
        <v>215</v>
      </c>
      <c r="F396" s="202">
        <v>2020</v>
      </c>
      <c r="G396" s="202">
        <v>4591308</v>
      </c>
      <c r="H396">
        <v>4591</v>
      </c>
      <c r="I396">
        <v>3</v>
      </c>
      <c r="J396">
        <v>145</v>
      </c>
    </row>
    <row r="397" spans="1:10" ht="14.5" x14ac:dyDescent="0.35">
      <c r="A397" s="202">
        <v>11090</v>
      </c>
      <c r="B397" s="202" t="s">
        <v>596</v>
      </c>
      <c r="D397" s="203">
        <v>21.1</v>
      </c>
      <c r="E397" s="203" t="s">
        <v>215</v>
      </c>
      <c r="F397" s="202">
        <v>2020</v>
      </c>
      <c r="G397" s="202">
        <v>2105106</v>
      </c>
      <c r="H397">
        <v>3669</v>
      </c>
      <c r="I397">
        <v>3</v>
      </c>
      <c r="J397">
        <v>148</v>
      </c>
    </row>
    <row r="398" spans="1:10" ht="14.5" x14ac:dyDescent="0.35">
      <c r="A398" s="202">
        <v>11090</v>
      </c>
      <c r="B398" s="202" t="s">
        <v>589</v>
      </c>
      <c r="D398" s="203">
        <v>4</v>
      </c>
      <c r="E398" s="203" t="s">
        <v>215</v>
      </c>
      <c r="F398" s="202">
        <v>2020</v>
      </c>
      <c r="G398" s="202">
        <v>30860526</v>
      </c>
      <c r="H398">
        <v>30861</v>
      </c>
      <c r="I398">
        <v>20</v>
      </c>
      <c r="J398">
        <v>1202</v>
      </c>
    </row>
    <row r="399" spans="1:10" ht="14.5" x14ac:dyDescent="0.35">
      <c r="A399" s="202">
        <v>11090</v>
      </c>
      <c r="B399" s="202" t="s">
        <v>590</v>
      </c>
      <c r="D399" s="203">
        <v>9</v>
      </c>
      <c r="E399" s="203" t="s">
        <v>215</v>
      </c>
      <c r="F399" s="202">
        <v>2020</v>
      </c>
      <c r="G399" s="202">
        <v>8119</v>
      </c>
      <c r="H399">
        <v>8</v>
      </c>
      <c r="I399">
        <v>0</v>
      </c>
      <c r="J399">
        <v>0</v>
      </c>
    </row>
    <row r="400" spans="1:10" ht="14.5" x14ac:dyDescent="0.35">
      <c r="A400" s="202">
        <v>11118</v>
      </c>
      <c r="B400" s="202" t="s">
        <v>597</v>
      </c>
      <c r="D400" s="203">
        <v>1</v>
      </c>
      <c r="E400" s="203" t="s">
        <v>215</v>
      </c>
      <c r="F400" s="202">
        <v>2020</v>
      </c>
      <c r="G400" s="202">
        <v>847696</v>
      </c>
      <c r="H400">
        <v>15109</v>
      </c>
      <c r="I400">
        <v>561</v>
      </c>
      <c r="J400">
        <v>858</v>
      </c>
    </row>
    <row r="401" spans="1:10" ht="14.5" x14ac:dyDescent="0.35">
      <c r="A401" s="202">
        <v>11118</v>
      </c>
      <c r="B401" s="202" t="s">
        <v>600</v>
      </c>
      <c r="D401" s="203">
        <v>17.100000000000001</v>
      </c>
      <c r="E401" s="203" t="s">
        <v>215</v>
      </c>
      <c r="F401" s="202">
        <v>2020</v>
      </c>
      <c r="G401" s="204">
        <v>1925448</v>
      </c>
      <c r="H401">
        <v>52906</v>
      </c>
      <c r="I401">
        <v>1400</v>
      </c>
      <c r="J401">
        <v>4589</v>
      </c>
    </row>
    <row r="402" spans="1:10" ht="14.5" x14ac:dyDescent="0.35">
      <c r="A402" s="202">
        <v>11118</v>
      </c>
      <c r="B402" s="202" t="s">
        <v>601</v>
      </c>
      <c r="D402" s="203">
        <v>17.2</v>
      </c>
      <c r="E402" s="203" t="s">
        <v>215</v>
      </c>
      <c r="F402" s="202">
        <v>2020</v>
      </c>
      <c r="G402" s="203">
        <v>396055</v>
      </c>
      <c r="H402">
        <v>15579</v>
      </c>
      <c r="I402">
        <v>504</v>
      </c>
      <c r="J402">
        <v>896</v>
      </c>
    </row>
    <row r="403" spans="1:10" ht="14.5" x14ac:dyDescent="0.35">
      <c r="A403" s="202">
        <v>11118</v>
      </c>
      <c r="B403" s="202" t="s">
        <v>4240</v>
      </c>
      <c r="D403" s="203">
        <v>19.3</v>
      </c>
      <c r="E403" s="203" t="s">
        <v>215</v>
      </c>
      <c r="F403" s="204">
        <v>2020</v>
      </c>
      <c r="G403" s="205">
        <v>0</v>
      </c>
      <c r="H403">
        <v>21193</v>
      </c>
      <c r="I403">
        <v>856</v>
      </c>
      <c r="J403">
        <v>1838</v>
      </c>
    </row>
    <row r="404" spans="1:10" ht="14.5" x14ac:dyDescent="0.35">
      <c r="A404" s="202">
        <v>11118</v>
      </c>
      <c r="B404" s="202" t="s">
        <v>602</v>
      </c>
      <c r="D404" s="203">
        <v>19.399999999999999</v>
      </c>
      <c r="E404" s="203" t="s">
        <v>215</v>
      </c>
      <c r="F404" s="204">
        <v>2020</v>
      </c>
      <c r="G404" s="206">
        <v>1108472</v>
      </c>
      <c r="H404">
        <v>0</v>
      </c>
      <c r="I404">
        <v>0</v>
      </c>
      <c r="J404">
        <v>0</v>
      </c>
    </row>
    <row r="405" spans="1:10" ht="14.5" x14ac:dyDescent="0.35">
      <c r="A405" s="202">
        <v>11118</v>
      </c>
      <c r="B405" s="202" t="s">
        <v>598</v>
      </c>
      <c r="D405" s="203">
        <v>2.1</v>
      </c>
      <c r="E405" s="203" t="s">
        <v>215</v>
      </c>
      <c r="F405" s="202">
        <v>2020</v>
      </c>
      <c r="G405" s="202">
        <v>1446184</v>
      </c>
      <c r="H405">
        <v>26649</v>
      </c>
      <c r="I405">
        <v>492</v>
      </c>
      <c r="J405">
        <v>1513</v>
      </c>
    </row>
    <row r="406" spans="1:10" ht="14.5" x14ac:dyDescent="0.35">
      <c r="A406" s="202">
        <v>11118</v>
      </c>
      <c r="B406" s="202" t="s">
        <v>603</v>
      </c>
      <c r="D406" s="203">
        <v>21.2</v>
      </c>
      <c r="E406" s="203" t="s">
        <v>215</v>
      </c>
      <c r="F406" s="202">
        <v>2020</v>
      </c>
      <c r="G406" s="202">
        <v>162780</v>
      </c>
      <c r="H406">
        <v>5264</v>
      </c>
      <c r="I406">
        <v>556</v>
      </c>
      <c r="J406">
        <v>457</v>
      </c>
    </row>
    <row r="407" spans="1:10" ht="14.5" x14ac:dyDescent="0.35">
      <c r="A407" s="202">
        <v>11118</v>
      </c>
      <c r="B407" s="202" t="s">
        <v>604</v>
      </c>
      <c r="D407" s="203">
        <v>23</v>
      </c>
      <c r="E407" s="203" t="s">
        <v>215</v>
      </c>
      <c r="F407" s="202">
        <v>2020</v>
      </c>
      <c r="G407" s="202">
        <v>28093</v>
      </c>
      <c r="H407">
        <v>781</v>
      </c>
      <c r="I407">
        <v>223</v>
      </c>
      <c r="J407">
        <v>44</v>
      </c>
    </row>
    <row r="408" spans="1:10" ht="14.5" x14ac:dyDescent="0.35">
      <c r="A408" s="202">
        <v>11118</v>
      </c>
      <c r="B408" s="202" t="s">
        <v>599</v>
      </c>
      <c r="D408" s="203">
        <v>9</v>
      </c>
      <c r="E408" s="203" t="s">
        <v>215</v>
      </c>
      <c r="F408" s="202">
        <v>2020</v>
      </c>
      <c r="G408" s="202">
        <v>262784</v>
      </c>
      <c r="H408">
        <v>2054</v>
      </c>
      <c r="I408">
        <v>329</v>
      </c>
      <c r="J408">
        <v>117</v>
      </c>
    </row>
    <row r="409" spans="1:10" ht="14.5" x14ac:dyDescent="0.35">
      <c r="A409" s="202">
        <v>11126</v>
      </c>
      <c r="B409" s="202" t="s">
        <v>605</v>
      </c>
      <c r="D409" s="203">
        <v>1</v>
      </c>
      <c r="E409" s="203" t="s">
        <v>215</v>
      </c>
      <c r="F409" s="202">
        <v>2020</v>
      </c>
      <c r="G409" s="202">
        <v>1666361</v>
      </c>
      <c r="H409">
        <v>17909</v>
      </c>
      <c r="I409">
        <v>542</v>
      </c>
      <c r="J409">
        <v>574</v>
      </c>
    </row>
    <row r="410" spans="1:10" ht="14.5" x14ac:dyDescent="0.35">
      <c r="A410" s="202">
        <v>11126</v>
      </c>
      <c r="B410" s="202" t="s">
        <v>609</v>
      </c>
      <c r="D410" s="203">
        <v>17.100000000000001</v>
      </c>
      <c r="E410" s="203" t="s">
        <v>215</v>
      </c>
      <c r="F410" s="202">
        <v>2020</v>
      </c>
      <c r="G410" s="204">
        <v>2258270</v>
      </c>
      <c r="H410">
        <v>46338</v>
      </c>
      <c r="I410">
        <v>1433</v>
      </c>
      <c r="J410">
        <v>1618</v>
      </c>
    </row>
    <row r="411" spans="1:10" ht="14.5" x14ac:dyDescent="0.35">
      <c r="A411" s="202">
        <v>11126</v>
      </c>
      <c r="B411" s="202" t="s">
        <v>610</v>
      </c>
      <c r="D411" s="203">
        <v>17.2</v>
      </c>
      <c r="E411" s="203" t="s">
        <v>215</v>
      </c>
      <c r="F411" s="202">
        <v>2020</v>
      </c>
      <c r="G411" s="203">
        <v>1509</v>
      </c>
      <c r="H411">
        <v>161</v>
      </c>
      <c r="I411">
        <v>7</v>
      </c>
      <c r="J411">
        <v>14</v>
      </c>
    </row>
    <row r="412" spans="1:10" ht="14.5" x14ac:dyDescent="0.35">
      <c r="A412" s="202">
        <v>11126</v>
      </c>
      <c r="B412" s="202" t="s">
        <v>611</v>
      </c>
      <c r="D412" s="203">
        <v>18</v>
      </c>
      <c r="E412" s="203" t="s">
        <v>215</v>
      </c>
      <c r="F412" s="202">
        <v>2020</v>
      </c>
      <c r="G412" s="202">
        <v>906076</v>
      </c>
      <c r="H412">
        <v>15776</v>
      </c>
      <c r="I412">
        <v>519</v>
      </c>
      <c r="J412">
        <v>687</v>
      </c>
    </row>
    <row r="413" spans="1:10" ht="14.5" x14ac:dyDescent="0.35">
      <c r="A413" s="202">
        <v>11126</v>
      </c>
      <c r="B413" s="202" t="s">
        <v>612</v>
      </c>
      <c r="D413" s="203">
        <v>19.3</v>
      </c>
      <c r="E413" s="203" t="s">
        <v>215</v>
      </c>
      <c r="F413" s="204">
        <v>2020</v>
      </c>
      <c r="G413" s="205">
        <v>33458</v>
      </c>
      <c r="H413">
        <v>32389</v>
      </c>
      <c r="I413">
        <v>1057</v>
      </c>
      <c r="J413">
        <v>1375</v>
      </c>
    </row>
    <row r="414" spans="1:10" ht="14.5" x14ac:dyDescent="0.35">
      <c r="A414" s="202">
        <v>11126</v>
      </c>
      <c r="B414" s="202" t="s">
        <v>613</v>
      </c>
      <c r="D414" s="203">
        <v>19.399999999999999</v>
      </c>
      <c r="E414" s="203" t="s">
        <v>215</v>
      </c>
      <c r="F414" s="204">
        <v>2020</v>
      </c>
      <c r="G414" s="206">
        <v>2750061</v>
      </c>
      <c r="H414">
        <v>0</v>
      </c>
      <c r="I414">
        <v>0</v>
      </c>
      <c r="J414">
        <v>0</v>
      </c>
    </row>
    <row r="415" spans="1:10" ht="14.5" x14ac:dyDescent="0.35">
      <c r="A415" s="202">
        <v>11126</v>
      </c>
      <c r="B415" s="202" t="s">
        <v>606</v>
      </c>
      <c r="D415" s="203">
        <v>2.1</v>
      </c>
      <c r="E415" s="203" t="s">
        <v>215</v>
      </c>
      <c r="F415" s="202">
        <v>2020</v>
      </c>
      <c r="G415" s="202">
        <v>19677133</v>
      </c>
      <c r="H415">
        <v>204350</v>
      </c>
      <c r="I415">
        <v>5787</v>
      </c>
      <c r="J415">
        <v>4808</v>
      </c>
    </row>
    <row r="416" spans="1:10" ht="14.5" x14ac:dyDescent="0.35">
      <c r="A416" s="202">
        <v>11126</v>
      </c>
      <c r="B416" s="202" t="s">
        <v>614</v>
      </c>
      <c r="D416" s="203">
        <v>21.2</v>
      </c>
      <c r="E416" s="203" t="s">
        <v>215</v>
      </c>
      <c r="F416" s="202">
        <v>2020</v>
      </c>
      <c r="G416" s="202">
        <v>1043141</v>
      </c>
      <c r="H416">
        <v>12013</v>
      </c>
      <c r="I416">
        <v>406</v>
      </c>
      <c r="J416">
        <v>569</v>
      </c>
    </row>
    <row r="417" spans="1:10" ht="14.5" x14ac:dyDescent="0.35">
      <c r="A417" s="202">
        <v>11126</v>
      </c>
      <c r="B417" s="202" t="s">
        <v>607</v>
      </c>
      <c r="D417" s="203">
        <v>5.0999999999999996</v>
      </c>
      <c r="E417" s="203" t="s">
        <v>215</v>
      </c>
      <c r="F417" s="202">
        <v>2020</v>
      </c>
      <c r="G417" s="202">
        <v>549143</v>
      </c>
      <c r="H417">
        <v>6674</v>
      </c>
      <c r="I417">
        <v>261</v>
      </c>
      <c r="J417">
        <v>474</v>
      </c>
    </row>
    <row r="418" spans="1:10" ht="14.5" x14ac:dyDescent="0.35">
      <c r="A418" s="202">
        <v>11126</v>
      </c>
      <c r="B418" s="202" t="s">
        <v>608</v>
      </c>
      <c r="D418" s="203">
        <v>5.2</v>
      </c>
      <c r="E418" s="203" t="s">
        <v>215</v>
      </c>
      <c r="F418" s="202">
        <v>2020</v>
      </c>
      <c r="G418" s="202">
        <v>206391</v>
      </c>
      <c r="H418">
        <v>9164</v>
      </c>
      <c r="I418">
        <v>322</v>
      </c>
      <c r="J418">
        <v>491</v>
      </c>
    </row>
    <row r="419" spans="1:10" ht="14.5" x14ac:dyDescent="0.35">
      <c r="A419" s="202">
        <v>11127</v>
      </c>
      <c r="B419" s="202" t="s">
        <v>615</v>
      </c>
      <c r="D419" s="203">
        <v>11</v>
      </c>
      <c r="E419" s="203" t="s">
        <v>215</v>
      </c>
      <c r="F419" s="202">
        <v>2020</v>
      </c>
      <c r="G419" s="202">
        <v>841707</v>
      </c>
      <c r="H419">
        <v>28048</v>
      </c>
      <c r="I419">
        <v>1833</v>
      </c>
      <c r="J419">
        <v>1439</v>
      </c>
    </row>
    <row r="420" spans="1:10" ht="14.5" x14ac:dyDescent="0.35">
      <c r="A420" s="202">
        <v>11127</v>
      </c>
      <c r="B420" s="202" t="s">
        <v>4241</v>
      </c>
      <c r="D420" s="203">
        <v>17.100000000000001</v>
      </c>
      <c r="E420" s="203" t="s">
        <v>215</v>
      </c>
      <c r="F420" s="202">
        <v>2020</v>
      </c>
      <c r="G420" s="204">
        <v>0</v>
      </c>
      <c r="H420">
        <v>3</v>
      </c>
      <c r="I420">
        <v>0</v>
      </c>
      <c r="J420">
        <v>0</v>
      </c>
    </row>
    <row r="421" spans="1:10" ht="14.5" x14ac:dyDescent="0.35">
      <c r="A421" s="202">
        <v>11127</v>
      </c>
      <c r="B421" s="202" t="s">
        <v>616</v>
      </c>
      <c r="D421" s="203">
        <v>17.2</v>
      </c>
      <c r="E421" s="203" t="s">
        <v>215</v>
      </c>
      <c r="F421" s="202">
        <v>2020</v>
      </c>
      <c r="G421" s="203">
        <v>77421</v>
      </c>
      <c r="H421">
        <v>11176</v>
      </c>
      <c r="I421">
        <v>1439</v>
      </c>
      <c r="J421">
        <v>843</v>
      </c>
    </row>
    <row r="422" spans="1:10" ht="14.5" x14ac:dyDescent="0.35">
      <c r="A422" s="202">
        <v>11134</v>
      </c>
      <c r="B422" s="202" t="s">
        <v>619</v>
      </c>
      <c r="D422" s="203">
        <v>17.100000000000001</v>
      </c>
      <c r="E422" s="203" t="s">
        <v>215</v>
      </c>
      <c r="F422" s="202">
        <v>2020</v>
      </c>
      <c r="G422" s="204">
        <v>271492</v>
      </c>
      <c r="H422">
        <v>1862</v>
      </c>
      <c r="I422">
        <v>0</v>
      </c>
      <c r="J422">
        <v>154</v>
      </c>
    </row>
    <row r="423" spans="1:10" ht="14.5" x14ac:dyDescent="0.35">
      <c r="A423" s="202">
        <v>11134</v>
      </c>
      <c r="B423" s="202" t="s">
        <v>4242</v>
      </c>
      <c r="D423" s="203">
        <v>17.2</v>
      </c>
      <c r="E423" s="203" t="s">
        <v>215</v>
      </c>
      <c r="F423" s="202">
        <v>2020</v>
      </c>
      <c r="G423" s="203">
        <v>104791</v>
      </c>
      <c r="H423">
        <v>752</v>
      </c>
      <c r="I423">
        <v>0</v>
      </c>
      <c r="J423">
        <v>62</v>
      </c>
    </row>
    <row r="424" spans="1:10" ht="14.5" x14ac:dyDescent="0.35">
      <c r="A424" s="202">
        <v>11134</v>
      </c>
      <c r="B424" s="202" t="s">
        <v>4243</v>
      </c>
      <c r="D424" s="203">
        <v>19.3</v>
      </c>
      <c r="E424" s="203" t="s">
        <v>215</v>
      </c>
      <c r="F424" s="204">
        <v>2020</v>
      </c>
      <c r="G424" s="205">
        <v>0</v>
      </c>
      <c r="H424">
        <v>2432</v>
      </c>
      <c r="I424">
        <v>0</v>
      </c>
      <c r="J424">
        <v>201</v>
      </c>
    </row>
    <row r="425" spans="1:10" ht="14.5" x14ac:dyDescent="0.35">
      <c r="A425" s="202">
        <v>11134</v>
      </c>
      <c r="B425" s="202" t="s">
        <v>620</v>
      </c>
      <c r="D425" s="203">
        <v>19.399999999999999</v>
      </c>
      <c r="E425" s="203" t="s">
        <v>215</v>
      </c>
      <c r="F425" s="204">
        <v>2020</v>
      </c>
      <c r="G425" s="206">
        <v>397733</v>
      </c>
      <c r="H425">
        <v>0</v>
      </c>
      <c r="I425">
        <v>0</v>
      </c>
      <c r="J425">
        <v>0</v>
      </c>
    </row>
    <row r="426" spans="1:10" ht="14.5" x14ac:dyDescent="0.35">
      <c r="A426" s="202">
        <v>11134</v>
      </c>
      <c r="B426" s="202" t="s">
        <v>621</v>
      </c>
      <c r="D426" s="203">
        <v>21.2</v>
      </c>
      <c r="E426" s="203" t="s">
        <v>215</v>
      </c>
      <c r="F426" s="202">
        <v>2020</v>
      </c>
      <c r="G426" s="202">
        <v>218228</v>
      </c>
      <c r="H426">
        <v>1659</v>
      </c>
      <c r="I426">
        <v>0</v>
      </c>
      <c r="J426">
        <v>137</v>
      </c>
    </row>
    <row r="427" spans="1:10" ht="14.5" x14ac:dyDescent="0.35">
      <c r="A427" s="202">
        <v>11134</v>
      </c>
      <c r="B427" s="202" t="s">
        <v>617</v>
      </c>
      <c r="D427" s="203">
        <v>5.0999999999999996</v>
      </c>
      <c r="E427" s="203" t="s">
        <v>215</v>
      </c>
      <c r="F427" s="202">
        <v>2020</v>
      </c>
      <c r="G427" s="202">
        <v>1164536</v>
      </c>
      <c r="H427">
        <v>7919</v>
      </c>
      <c r="I427">
        <v>0</v>
      </c>
      <c r="J427">
        <v>655</v>
      </c>
    </row>
    <row r="428" spans="1:10" ht="14.5" x14ac:dyDescent="0.35">
      <c r="A428" s="202">
        <v>11134</v>
      </c>
      <c r="B428" s="202" t="s">
        <v>618</v>
      </c>
      <c r="D428" s="203">
        <v>5.2</v>
      </c>
      <c r="E428" s="203" t="s">
        <v>215</v>
      </c>
      <c r="F428" s="202">
        <v>2020</v>
      </c>
      <c r="G428" s="202">
        <v>258840</v>
      </c>
      <c r="H428">
        <v>1734</v>
      </c>
      <c r="I428">
        <v>0</v>
      </c>
      <c r="J428">
        <v>144</v>
      </c>
    </row>
    <row r="429" spans="1:10" ht="14.5" x14ac:dyDescent="0.35">
      <c r="A429" s="202">
        <v>11150</v>
      </c>
      <c r="B429" s="202" t="s">
        <v>622</v>
      </c>
      <c r="D429" s="203">
        <v>1</v>
      </c>
      <c r="E429" s="203" t="s">
        <v>215</v>
      </c>
      <c r="F429" s="202">
        <v>2020</v>
      </c>
      <c r="G429" s="202">
        <v>368742</v>
      </c>
      <c r="H429">
        <v>2602</v>
      </c>
      <c r="I429">
        <v>97</v>
      </c>
      <c r="J429">
        <v>137</v>
      </c>
    </row>
    <row r="430" spans="1:10" ht="14.5" x14ac:dyDescent="0.35">
      <c r="A430" s="202">
        <v>11150</v>
      </c>
      <c r="B430" s="202" t="s">
        <v>627</v>
      </c>
      <c r="D430" s="203">
        <v>17.100000000000001</v>
      </c>
      <c r="E430" s="203" t="s">
        <v>215</v>
      </c>
      <c r="F430" s="202">
        <v>2020</v>
      </c>
      <c r="G430" s="204">
        <v>29164728</v>
      </c>
      <c r="H430">
        <v>427709</v>
      </c>
      <c r="I430">
        <v>15934</v>
      </c>
      <c r="J430">
        <v>22571</v>
      </c>
    </row>
    <row r="431" spans="1:10" ht="14.5" x14ac:dyDescent="0.35">
      <c r="A431" s="202">
        <v>11150</v>
      </c>
      <c r="B431" s="202" t="s">
        <v>628</v>
      </c>
      <c r="D431" s="203">
        <v>17.2</v>
      </c>
      <c r="E431" s="203" t="s">
        <v>215</v>
      </c>
      <c r="F431" s="202">
        <v>2020</v>
      </c>
      <c r="G431" s="203">
        <v>53104967</v>
      </c>
      <c r="H431">
        <v>498870</v>
      </c>
      <c r="I431">
        <v>18586</v>
      </c>
      <c r="J431">
        <v>26327</v>
      </c>
    </row>
    <row r="432" spans="1:10" ht="14.5" x14ac:dyDescent="0.35">
      <c r="A432" s="202">
        <v>11150</v>
      </c>
      <c r="B432" s="202" t="s">
        <v>629</v>
      </c>
      <c r="D432" s="203">
        <v>18</v>
      </c>
      <c r="E432" s="203" t="s">
        <v>215</v>
      </c>
      <c r="F432" s="202">
        <v>2020</v>
      </c>
      <c r="G432" s="202">
        <v>1887786</v>
      </c>
      <c r="H432">
        <v>15497</v>
      </c>
      <c r="I432">
        <v>577</v>
      </c>
      <c r="J432">
        <v>818</v>
      </c>
    </row>
    <row r="433" spans="1:10" ht="14.5" x14ac:dyDescent="0.35">
      <c r="A433" s="202">
        <v>11150</v>
      </c>
      <c r="B433" s="202" t="s">
        <v>630</v>
      </c>
      <c r="D433" s="203">
        <v>19.3</v>
      </c>
      <c r="E433" s="203" t="s">
        <v>215</v>
      </c>
      <c r="F433" s="204">
        <v>2020</v>
      </c>
      <c r="G433" s="205">
        <v>186162</v>
      </c>
      <c r="H433">
        <v>331533</v>
      </c>
      <c r="I433">
        <v>12194</v>
      </c>
      <c r="J433">
        <v>17273</v>
      </c>
    </row>
    <row r="434" spans="1:10" ht="14.5" x14ac:dyDescent="0.35">
      <c r="A434" s="202">
        <v>11150</v>
      </c>
      <c r="B434" s="202" t="s">
        <v>631</v>
      </c>
      <c r="D434" s="203">
        <v>19.399999999999999</v>
      </c>
      <c r="E434" s="203" t="s">
        <v>215</v>
      </c>
      <c r="F434" s="204">
        <v>2020</v>
      </c>
      <c r="G434" s="206">
        <v>36876047</v>
      </c>
      <c r="H434">
        <v>0</v>
      </c>
      <c r="I434">
        <v>0</v>
      </c>
      <c r="J434">
        <v>0</v>
      </c>
    </row>
    <row r="435" spans="1:10" ht="14.5" x14ac:dyDescent="0.35">
      <c r="A435" s="202">
        <v>11150</v>
      </c>
      <c r="B435" s="202" t="s">
        <v>623</v>
      </c>
      <c r="D435" s="203">
        <v>2.1</v>
      </c>
      <c r="E435" s="203" t="s">
        <v>215</v>
      </c>
      <c r="F435" s="202">
        <v>2020</v>
      </c>
      <c r="G435" s="202">
        <v>4486</v>
      </c>
      <c r="H435">
        <v>715</v>
      </c>
      <c r="I435">
        <v>27</v>
      </c>
      <c r="J435">
        <v>38</v>
      </c>
    </row>
    <row r="436" spans="1:10" ht="14.5" x14ac:dyDescent="0.35">
      <c r="A436" s="202">
        <v>11150</v>
      </c>
      <c r="B436" s="202" t="s">
        <v>632</v>
      </c>
      <c r="D436" s="203">
        <v>21.2</v>
      </c>
      <c r="E436" s="203" t="s">
        <v>215</v>
      </c>
      <c r="F436" s="202">
        <v>2020</v>
      </c>
      <c r="G436" s="202">
        <v>6800115</v>
      </c>
      <c r="H436">
        <v>74965</v>
      </c>
      <c r="I436">
        <v>2793</v>
      </c>
      <c r="J436">
        <v>3956</v>
      </c>
    </row>
    <row r="437" spans="1:10" ht="14.5" x14ac:dyDescent="0.35">
      <c r="A437" s="202">
        <v>11150</v>
      </c>
      <c r="B437" s="202" t="s">
        <v>633</v>
      </c>
      <c r="D437" s="203">
        <v>23</v>
      </c>
      <c r="E437" s="203" t="s">
        <v>215</v>
      </c>
      <c r="F437" s="202">
        <v>2020</v>
      </c>
      <c r="G437" s="202">
        <v>995065</v>
      </c>
      <c r="H437">
        <v>9153</v>
      </c>
      <c r="I437">
        <v>341</v>
      </c>
      <c r="J437">
        <v>483</v>
      </c>
    </row>
    <row r="438" spans="1:10" ht="14.5" x14ac:dyDescent="0.35">
      <c r="A438" s="202">
        <v>11150</v>
      </c>
      <c r="B438" s="202" t="s">
        <v>634</v>
      </c>
      <c r="D438" s="203">
        <v>24</v>
      </c>
      <c r="E438" s="203" t="s">
        <v>215</v>
      </c>
      <c r="F438" s="202">
        <v>2020</v>
      </c>
      <c r="G438" s="202">
        <v>11525512</v>
      </c>
      <c r="H438">
        <v>116079</v>
      </c>
      <c r="I438">
        <v>4325</v>
      </c>
      <c r="J438">
        <v>6126</v>
      </c>
    </row>
    <row r="439" spans="1:10" ht="14.5" x14ac:dyDescent="0.35">
      <c r="A439" s="202">
        <v>11150</v>
      </c>
      <c r="B439" s="202" t="s">
        <v>624</v>
      </c>
      <c r="D439" s="203">
        <v>5.0999999999999996</v>
      </c>
      <c r="E439" s="203" t="s">
        <v>215</v>
      </c>
      <c r="F439" s="202">
        <v>2020</v>
      </c>
      <c r="G439" s="202">
        <v>11112288</v>
      </c>
      <c r="H439">
        <v>69896</v>
      </c>
      <c r="I439">
        <v>2604</v>
      </c>
      <c r="J439">
        <v>3689</v>
      </c>
    </row>
    <row r="440" spans="1:10" ht="14.5" x14ac:dyDescent="0.35">
      <c r="A440" s="202">
        <v>11150</v>
      </c>
      <c r="B440" s="202" t="s">
        <v>625</v>
      </c>
      <c r="D440" s="203">
        <v>5.2</v>
      </c>
      <c r="E440" s="203" t="s">
        <v>215</v>
      </c>
      <c r="F440" s="202">
        <v>2020</v>
      </c>
      <c r="G440" s="202">
        <v>4386979</v>
      </c>
      <c r="H440">
        <v>50922</v>
      </c>
      <c r="I440">
        <v>1897</v>
      </c>
      <c r="J440">
        <v>2687</v>
      </c>
    </row>
    <row r="441" spans="1:10" ht="14.5" x14ac:dyDescent="0.35">
      <c r="A441" s="202">
        <v>11150</v>
      </c>
      <c r="B441" s="202" t="s">
        <v>626</v>
      </c>
      <c r="D441" s="203">
        <v>9</v>
      </c>
      <c r="E441" s="203" t="s">
        <v>215</v>
      </c>
      <c r="F441" s="202">
        <v>2020</v>
      </c>
      <c r="G441" s="202">
        <v>11053841</v>
      </c>
      <c r="H441">
        <v>151724</v>
      </c>
      <c r="I441">
        <v>5652</v>
      </c>
      <c r="J441">
        <v>8007</v>
      </c>
    </row>
    <row r="442" spans="1:10" ht="14.5" x14ac:dyDescent="0.35">
      <c r="A442" s="202">
        <v>11168</v>
      </c>
      <c r="B442" s="202" t="s">
        <v>635</v>
      </c>
      <c r="D442" s="203">
        <v>4</v>
      </c>
      <c r="E442" s="203" t="s">
        <v>215</v>
      </c>
      <c r="F442" s="202">
        <v>2020</v>
      </c>
      <c r="G442" s="202">
        <v>210359</v>
      </c>
      <c r="H442">
        <v>210</v>
      </c>
      <c r="I442">
        <v>27</v>
      </c>
      <c r="J442">
        <v>58</v>
      </c>
    </row>
    <row r="443" spans="1:10" ht="14.5" x14ac:dyDescent="0.35">
      <c r="A443" s="202">
        <v>11177</v>
      </c>
      <c r="B443" s="202" t="s">
        <v>636</v>
      </c>
      <c r="D443" s="203">
        <v>9</v>
      </c>
      <c r="E443" s="203" t="s">
        <v>215</v>
      </c>
      <c r="F443" s="202">
        <v>2020</v>
      </c>
      <c r="G443" s="202">
        <v>813952</v>
      </c>
      <c r="H443">
        <v>4729</v>
      </c>
      <c r="I443">
        <v>4352</v>
      </c>
      <c r="J443">
        <v>1556</v>
      </c>
    </row>
    <row r="444" spans="1:10" ht="14.5" x14ac:dyDescent="0.35">
      <c r="A444" s="202">
        <v>11185</v>
      </c>
      <c r="B444" s="202" t="s">
        <v>637</v>
      </c>
      <c r="D444" s="203">
        <v>1</v>
      </c>
      <c r="E444" s="203" t="s">
        <v>215</v>
      </c>
      <c r="F444" s="202">
        <v>2020</v>
      </c>
      <c r="G444" s="202">
        <v>95001</v>
      </c>
      <c r="H444">
        <v>473200</v>
      </c>
      <c r="I444">
        <v>63728</v>
      </c>
      <c r="J444">
        <v>31867</v>
      </c>
    </row>
    <row r="445" spans="1:10" ht="14.5" x14ac:dyDescent="0.35">
      <c r="A445" s="202">
        <v>11185</v>
      </c>
      <c r="B445" s="202" t="s">
        <v>640</v>
      </c>
      <c r="D445" s="203">
        <v>17.100000000000001</v>
      </c>
      <c r="E445" s="203" t="s">
        <v>215</v>
      </c>
      <c r="F445" s="202">
        <v>2020</v>
      </c>
      <c r="G445" s="204">
        <v>7535450</v>
      </c>
      <c r="H445">
        <v>121058</v>
      </c>
      <c r="I445">
        <v>15386</v>
      </c>
      <c r="J445">
        <v>7694</v>
      </c>
    </row>
    <row r="446" spans="1:10" ht="14.5" x14ac:dyDescent="0.35">
      <c r="A446" s="202">
        <v>11185</v>
      </c>
      <c r="B446" s="202" t="s">
        <v>4244</v>
      </c>
      <c r="D446" s="203">
        <v>17.2</v>
      </c>
      <c r="E446" s="203" t="s">
        <v>215</v>
      </c>
      <c r="F446" s="202">
        <v>2020</v>
      </c>
      <c r="G446" s="203">
        <v>0</v>
      </c>
      <c r="H446">
        <v>0</v>
      </c>
      <c r="I446">
        <v>0</v>
      </c>
      <c r="J446">
        <v>0</v>
      </c>
    </row>
    <row r="447" spans="1:10" ht="14.5" x14ac:dyDescent="0.35">
      <c r="A447" s="202">
        <v>11185</v>
      </c>
      <c r="B447" s="202" t="s">
        <v>641</v>
      </c>
      <c r="D447" s="203">
        <v>19.100000000000001</v>
      </c>
      <c r="E447" s="203" t="s">
        <v>215</v>
      </c>
      <c r="F447" s="202">
        <v>2020</v>
      </c>
      <c r="G447" s="205">
        <v>182430</v>
      </c>
      <c r="H447">
        <v>202858</v>
      </c>
      <c r="I447">
        <v>20250</v>
      </c>
      <c r="J447">
        <v>10126</v>
      </c>
    </row>
    <row r="448" spans="1:10" ht="14.5" x14ac:dyDescent="0.35">
      <c r="A448" s="202">
        <v>11185</v>
      </c>
      <c r="B448" s="202" t="s">
        <v>642</v>
      </c>
      <c r="D448" s="203">
        <v>19.2</v>
      </c>
      <c r="E448" s="203" t="s">
        <v>215</v>
      </c>
      <c r="F448" s="204">
        <v>2020</v>
      </c>
      <c r="G448" s="206">
        <v>1957875</v>
      </c>
      <c r="H448">
        <v>0</v>
      </c>
      <c r="I448">
        <v>0</v>
      </c>
      <c r="J448">
        <v>0</v>
      </c>
    </row>
    <row r="449" spans="1:10" ht="14.5" x14ac:dyDescent="0.35">
      <c r="A449" s="202">
        <v>11185</v>
      </c>
      <c r="B449" s="202" t="s">
        <v>638</v>
      </c>
      <c r="D449" s="203">
        <v>2.1</v>
      </c>
      <c r="E449" s="203" t="s">
        <v>215</v>
      </c>
      <c r="F449" s="202">
        <v>2020</v>
      </c>
      <c r="G449" s="202">
        <v>740982</v>
      </c>
      <c r="H449">
        <v>305518</v>
      </c>
      <c r="I449">
        <v>40037</v>
      </c>
      <c r="J449">
        <v>20020</v>
      </c>
    </row>
    <row r="450" spans="1:10" ht="14.5" x14ac:dyDescent="0.35">
      <c r="A450" s="202">
        <v>11185</v>
      </c>
      <c r="B450" s="202" t="s">
        <v>643</v>
      </c>
      <c r="D450" s="203">
        <v>21.1</v>
      </c>
      <c r="E450" s="203" t="s">
        <v>215</v>
      </c>
      <c r="F450" s="202">
        <v>2020</v>
      </c>
      <c r="G450" s="202">
        <v>32445002</v>
      </c>
      <c r="H450">
        <v>251470</v>
      </c>
      <c r="I450">
        <v>24833</v>
      </c>
      <c r="J450">
        <v>12418</v>
      </c>
    </row>
    <row r="451" spans="1:10" ht="14.5" x14ac:dyDescent="0.35">
      <c r="A451" s="202">
        <v>11185</v>
      </c>
      <c r="B451" s="202" t="s">
        <v>639</v>
      </c>
      <c r="D451" s="203">
        <v>4</v>
      </c>
      <c r="E451" s="203" t="s">
        <v>215</v>
      </c>
      <c r="F451" s="202">
        <v>2020</v>
      </c>
      <c r="G451" s="202">
        <v>507689</v>
      </c>
      <c r="H451">
        <v>1016353</v>
      </c>
      <c r="I451">
        <v>150337</v>
      </c>
      <c r="J451">
        <v>75175</v>
      </c>
    </row>
    <row r="452" spans="1:10" ht="14.5" x14ac:dyDescent="0.35">
      <c r="A452" s="202">
        <v>11198</v>
      </c>
      <c r="B452" s="202" t="s">
        <v>644</v>
      </c>
      <c r="D452" s="203">
        <v>19.100000000000001</v>
      </c>
      <c r="E452" s="203" t="s">
        <v>215</v>
      </c>
      <c r="F452" s="202">
        <v>2020</v>
      </c>
      <c r="G452" s="205">
        <v>867161</v>
      </c>
      <c r="H452">
        <v>240925</v>
      </c>
      <c r="I452">
        <v>61896</v>
      </c>
      <c r="J452">
        <v>8035</v>
      </c>
    </row>
    <row r="453" spans="1:10" ht="14.5" x14ac:dyDescent="0.35">
      <c r="A453" s="202">
        <v>11198</v>
      </c>
      <c r="B453" s="202" t="s">
        <v>645</v>
      </c>
      <c r="D453" s="203">
        <v>19.2</v>
      </c>
      <c r="E453" s="203" t="s">
        <v>215</v>
      </c>
      <c r="F453" s="204">
        <v>2020</v>
      </c>
      <c r="G453" s="206">
        <v>163580314</v>
      </c>
      <c r="H453">
        <v>0</v>
      </c>
      <c r="I453">
        <v>0</v>
      </c>
      <c r="J453">
        <v>0</v>
      </c>
    </row>
    <row r="454" spans="1:10" ht="14.5" x14ac:dyDescent="0.35">
      <c r="A454" s="202">
        <v>11198</v>
      </c>
      <c r="B454" s="202" t="s">
        <v>646</v>
      </c>
      <c r="D454" s="203">
        <v>21.1</v>
      </c>
      <c r="E454" s="203" t="s">
        <v>215</v>
      </c>
      <c r="F454" s="202">
        <v>2020</v>
      </c>
      <c r="G454" s="202">
        <v>78738140</v>
      </c>
      <c r="H454">
        <v>105368</v>
      </c>
      <c r="I454">
        <v>27070</v>
      </c>
      <c r="J454">
        <v>3514</v>
      </c>
    </row>
    <row r="455" spans="1:10" ht="14.5" x14ac:dyDescent="0.35">
      <c r="A455" s="202">
        <v>11206</v>
      </c>
      <c r="B455" s="202" t="s">
        <v>648</v>
      </c>
      <c r="D455" s="203">
        <v>17.100000000000001</v>
      </c>
      <c r="E455" s="203" t="s">
        <v>215</v>
      </c>
      <c r="F455" s="202">
        <v>2020</v>
      </c>
      <c r="G455" s="204">
        <v>856016</v>
      </c>
      <c r="H455">
        <v>9793</v>
      </c>
      <c r="I455">
        <v>231</v>
      </c>
      <c r="J455">
        <v>815</v>
      </c>
    </row>
    <row r="456" spans="1:10" ht="14.5" x14ac:dyDescent="0.35">
      <c r="A456" s="202">
        <v>11206</v>
      </c>
      <c r="B456" s="202" t="s">
        <v>4245</v>
      </c>
      <c r="D456" s="203">
        <v>17.2</v>
      </c>
      <c r="E456" s="203" t="s">
        <v>215</v>
      </c>
      <c r="F456" s="202">
        <v>2020</v>
      </c>
      <c r="G456" s="203">
        <v>0</v>
      </c>
      <c r="H456">
        <v>0</v>
      </c>
      <c r="I456">
        <v>0</v>
      </c>
      <c r="J456">
        <v>0</v>
      </c>
    </row>
    <row r="457" spans="1:10" ht="14.5" x14ac:dyDescent="0.35">
      <c r="A457" s="202">
        <v>11206</v>
      </c>
      <c r="B457" s="202" t="s">
        <v>647</v>
      </c>
      <c r="D457" s="203">
        <v>5.0999999999999996</v>
      </c>
      <c r="E457" s="203" t="s">
        <v>215</v>
      </c>
      <c r="F457" s="202">
        <v>2020</v>
      </c>
      <c r="G457" s="202">
        <v>4880204</v>
      </c>
      <c r="H457">
        <v>50225</v>
      </c>
      <c r="I457">
        <v>909</v>
      </c>
      <c r="J457">
        <v>3201</v>
      </c>
    </row>
    <row r="458" spans="1:10" ht="14.5" x14ac:dyDescent="0.35">
      <c r="A458" s="202">
        <v>11215</v>
      </c>
      <c r="B458" s="202" t="s">
        <v>649</v>
      </c>
      <c r="D458" s="203">
        <v>1</v>
      </c>
      <c r="E458" s="203" t="s">
        <v>215</v>
      </c>
      <c r="F458" s="202">
        <v>2020</v>
      </c>
      <c r="G458" s="202">
        <v>11473646</v>
      </c>
      <c r="H458">
        <v>21649</v>
      </c>
      <c r="I458">
        <v>965</v>
      </c>
      <c r="J458">
        <v>2966</v>
      </c>
    </row>
    <row r="459" spans="1:10" ht="14.5" x14ac:dyDescent="0.35">
      <c r="A459" s="202">
        <v>11215</v>
      </c>
      <c r="B459" s="202" t="s">
        <v>653</v>
      </c>
      <c r="D459" s="203">
        <v>17.100000000000001</v>
      </c>
      <c r="E459" s="203" t="s">
        <v>215</v>
      </c>
      <c r="F459" s="202">
        <v>2020</v>
      </c>
      <c r="G459" s="204">
        <v>1783008</v>
      </c>
      <c r="H459">
        <v>9359</v>
      </c>
      <c r="I459">
        <v>215</v>
      </c>
      <c r="J459">
        <v>661</v>
      </c>
    </row>
    <row r="460" spans="1:10" ht="14.5" x14ac:dyDescent="0.35">
      <c r="A460" s="202">
        <v>11215</v>
      </c>
      <c r="B460" s="202" t="s">
        <v>4246</v>
      </c>
      <c r="D460" s="203">
        <v>17.2</v>
      </c>
      <c r="E460" s="203" t="s">
        <v>215</v>
      </c>
      <c r="F460" s="202">
        <v>2020</v>
      </c>
      <c r="G460" s="203">
        <v>0</v>
      </c>
      <c r="H460">
        <v>0</v>
      </c>
      <c r="I460">
        <v>0</v>
      </c>
      <c r="J460">
        <v>0</v>
      </c>
    </row>
    <row r="461" spans="1:10" ht="14.5" x14ac:dyDescent="0.35">
      <c r="A461" s="202">
        <v>11215</v>
      </c>
      <c r="B461" s="202" t="s">
        <v>650</v>
      </c>
      <c r="D461" s="203">
        <v>2.1</v>
      </c>
      <c r="E461" s="203" t="s">
        <v>215</v>
      </c>
      <c r="F461" s="202">
        <v>2020</v>
      </c>
      <c r="G461" s="202">
        <v>49178311</v>
      </c>
      <c r="H461">
        <v>59663</v>
      </c>
      <c r="I461">
        <v>0</v>
      </c>
      <c r="J461">
        <v>0</v>
      </c>
    </row>
    <row r="462" spans="1:10" ht="14.5" x14ac:dyDescent="0.35">
      <c r="A462" s="202">
        <v>11215</v>
      </c>
      <c r="B462" s="202" t="s">
        <v>651</v>
      </c>
      <c r="D462" s="203">
        <v>4</v>
      </c>
      <c r="E462" s="203" t="s">
        <v>215</v>
      </c>
      <c r="F462" s="202">
        <v>2020</v>
      </c>
      <c r="G462" s="202">
        <v>287625492</v>
      </c>
      <c r="H462">
        <v>549630</v>
      </c>
      <c r="I462">
        <v>9831</v>
      </c>
      <c r="J462">
        <v>31113</v>
      </c>
    </row>
    <row r="463" spans="1:10" ht="14.5" x14ac:dyDescent="0.35">
      <c r="A463" s="202">
        <v>11215</v>
      </c>
      <c r="B463" s="202" t="s">
        <v>652</v>
      </c>
      <c r="D463" s="203">
        <v>9</v>
      </c>
      <c r="E463" s="203" t="s">
        <v>215</v>
      </c>
      <c r="F463" s="202">
        <v>2020</v>
      </c>
      <c r="G463" s="202">
        <v>3910782</v>
      </c>
      <c r="H463">
        <v>9303</v>
      </c>
      <c r="I463">
        <v>198</v>
      </c>
      <c r="J463">
        <v>610</v>
      </c>
    </row>
    <row r="464" spans="1:10" ht="14.5" x14ac:dyDescent="0.35">
      <c r="A464" s="202">
        <v>11231</v>
      </c>
      <c r="B464" s="202" t="s">
        <v>657</v>
      </c>
      <c r="D464" s="203">
        <v>17.100000000000001</v>
      </c>
      <c r="E464" s="203" t="s">
        <v>215</v>
      </c>
      <c r="F464" s="202">
        <v>2020</v>
      </c>
      <c r="G464" s="204">
        <v>700153</v>
      </c>
      <c r="H464">
        <v>9795</v>
      </c>
      <c r="I464">
        <v>0</v>
      </c>
      <c r="J464">
        <v>581</v>
      </c>
    </row>
    <row r="465" spans="1:10" ht="14.5" x14ac:dyDescent="0.35">
      <c r="A465" s="202">
        <v>11231</v>
      </c>
      <c r="B465" s="202" t="s">
        <v>658</v>
      </c>
      <c r="D465" s="203">
        <v>17.2</v>
      </c>
      <c r="E465" s="203" t="s">
        <v>215</v>
      </c>
      <c r="F465" s="202">
        <v>2020</v>
      </c>
      <c r="G465" s="203">
        <v>5742122</v>
      </c>
      <c r="H465">
        <v>5993</v>
      </c>
      <c r="I465">
        <v>0</v>
      </c>
      <c r="J465">
        <v>324</v>
      </c>
    </row>
    <row r="466" spans="1:10" ht="14.5" x14ac:dyDescent="0.35">
      <c r="A466" s="202">
        <v>11231</v>
      </c>
      <c r="B466" s="202" t="s">
        <v>659</v>
      </c>
      <c r="D466" s="203">
        <v>18</v>
      </c>
      <c r="E466" s="203" t="s">
        <v>215</v>
      </c>
      <c r="F466" s="202">
        <v>2020</v>
      </c>
      <c r="G466" s="202">
        <v>79457</v>
      </c>
      <c r="H466">
        <v>3417</v>
      </c>
      <c r="I466">
        <v>0</v>
      </c>
      <c r="J466">
        <v>185</v>
      </c>
    </row>
    <row r="467" spans="1:10" ht="14.5" x14ac:dyDescent="0.35">
      <c r="A467" s="202">
        <v>11231</v>
      </c>
      <c r="B467" s="202" t="s">
        <v>4247</v>
      </c>
      <c r="D467" s="203">
        <v>19.3</v>
      </c>
      <c r="E467" s="203" t="s">
        <v>215</v>
      </c>
      <c r="F467" s="204">
        <v>2020</v>
      </c>
      <c r="G467" s="205">
        <v>0</v>
      </c>
      <c r="H467">
        <v>344</v>
      </c>
      <c r="I467">
        <v>0</v>
      </c>
      <c r="J467">
        <v>19</v>
      </c>
    </row>
    <row r="468" spans="1:10" ht="14.5" x14ac:dyDescent="0.35">
      <c r="A468" s="202">
        <v>11231</v>
      </c>
      <c r="B468" s="202" t="s">
        <v>660</v>
      </c>
      <c r="D468" s="203">
        <v>19.399999999999999</v>
      </c>
      <c r="E468" s="203" t="s">
        <v>215</v>
      </c>
      <c r="F468" s="204">
        <v>2020</v>
      </c>
      <c r="G468" s="206">
        <v>905</v>
      </c>
      <c r="H468">
        <v>0</v>
      </c>
      <c r="I468">
        <v>0</v>
      </c>
      <c r="J468">
        <v>0</v>
      </c>
    </row>
    <row r="469" spans="1:10" ht="14.5" x14ac:dyDescent="0.35">
      <c r="A469" s="202">
        <v>11231</v>
      </c>
      <c r="B469" s="202" t="s">
        <v>654</v>
      </c>
      <c r="D469" s="203">
        <v>5.0999999999999996</v>
      </c>
      <c r="E469" s="203" t="s">
        <v>215</v>
      </c>
      <c r="F469" s="202">
        <v>2020</v>
      </c>
      <c r="G469" s="202">
        <v>1466897</v>
      </c>
      <c r="H469">
        <v>20842</v>
      </c>
      <c r="I469">
        <v>0</v>
      </c>
      <c r="J469">
        <v>1648</v>
      </c>
    </row>
    <row r="470" spans="1:10" ht="14.5" x14ac:dyDescent="0.35">
      <c r="A470" s="202">
        <v>11231</v>
      </c>
      <c r="B470" s="202" t="s">
        <v>655</v>
      </c>
      <c r="D470" s="203">
        <v>5.2</v>
      </c>
      <c r="E470" s="203" t="s">
        <v>215</v>
      </c>
      <c r="F470" s="202">
        <v>2020</v>
      </c>
      <c r="G470" s="202">
        <v>44500</v>
      </c>
      <c r="H470">
        <v>923</v>
      </c>
      <c r="I470">
        <v>0</v>
      </c>
      <c r="J470">
        <v>50</v>
      </c>
    </row>
    <row r="471" spans="1:10" ht="14.5" x14ac:dyDescent="0.35">
      <c r="A471" s="202">
        <v>11231</v>
      </c>
      <c r="B471" s="202" t="s">
        <v>656</v>
      </c>
      <c r="D471" s="203">
        <v>9</v>
      </c>
      <c r="E471" s="203" t="s">
        <v>215</v>
      </c>
      <c r="F471" s="202">
        <v>2020</v>
      </c>
      <c r="G471" s="202">
        <v>10470173</v>
      </c>
      <c r="H471">
        <v>79317</v>
      </c>
      <c r="I471">
        <v>0</v>
      </c>
      <c r="J471">
        <v>4716</v>
      </c>
    </row>
    <row r="472" spans="1:10" ht="14.5" x14ac:dyDescent="0.35">
      <c r="A472" s="202">
        <v>11237</v>
      </c>
      <c r="B472" s="202" t="s">
        <v>661</v>
      </c>
      <c r="D472" s="203">
        <v>17.100000000000001</v>
      </c>
      <c r="E472" s="203" t="s">
        <v>215</v>
      </c>
      <c r="F472" s="202">
        <v>2020</v>
      </c>
      <c r="G472" s="204">
        <v>2779537</v>
      </c>
      <c r="H472">
        <v>2780</v>
      </c>
      <c r="I472">
        <v>-246</v>
      </c>
      <c r="J472">
        <v>147</v>
      </c>
    </row>
    <row r="473" spans="1:10" ht="14.5" x14ac:dyDescent="0.35">
      <c r="A473" s="202">
        <v>11237</v>
      </c>
      <c r="B473" s="202" t="s">
        <v>4248</v>
      </c>
      <c r="D473" s="203">
        <v>17.2</v>
      </c>
      <c r="E473" s="203" t="s">
        <v>215</v>
      </c>
      <c r="F473" s="202">
        <v>2020</v>
      </c>
      <c r="G473" s="203">
        <v>0</v>
      </c>
      <c r="H473">
        <v>0</v>
      </c>
      <c r="I473">
        <v>0</v>
      </c>
      <c r="J473">
        <v>0</v>
      </c>
    </row>
    <row r="474" spans="1:10" ht="14.5" x14ac:dyDescent="0.35">
      <c r="A474" s="202">
        <v>11240</v>
      </c>
      <c r="B474" s="202" t="s">
        <v>664</v>
      </c>
      <c r="D474" s="203">
        <v>17.100000000000001</v>
      </c>
      <c r="E474" s="203" t="s">
        <v>215</v>
      </c>
      <c r="F474" s="202">
        <v>2020</v>
      </c>
      <c r="G474" s="204">
        <v>7097442</v>
      </c>
      <c r="H474">
        <v>30407</v>
      </c>
      <c r="I474">
        <v>48</v>
      </c>
      <c r="J474">
        <v>1410</v>
      </c>
    </row>
    <row r="475" spans="1:10" ht="14.5" x14ac:dyDescent="0.35">
      <c r="A475" s="202">
        <v>11240</v>
      </c>
      <c r="B475" s="202" t="s">
        <v>4249</v>
      </c>
      <c r="D475" s="203">
        <v>17.2</v>
      </c>
      <c r="E475" s="203" t="s">
        <v>215</v>
      </c>
      <c r="F475" s="202">
        <v>2020</v>
      </c>
      <c r="G475" s="203">
        <v>0</v>
      </c>
      <c r="H475">
        <v>0</v>
      </c>
      <c r="I475">
        <v>0</v>
      </c>
      <c r="J475">
        <v>0</v>
      </c>
    </row>
    <row r="476" spans="1:10" ht="14.5" x14ac:dyDescent="0.35">
      <c r="A476" s="202">
        <v>11240</v>
      </c>
      <c r="B476" s="202" t="s">
        <v>4250</v>
      </c>
      <c r="D476" s="203">
        <v>19.3</v>
      </c>
      <c r="E476" s="203" t="s">
        <v>215</v>
      </c>
      <c r="F476" s="204">
        <v>2020</v>
      </c>
      <c r="G476" s="205">
        <v>0</v>
      </c>
      <c r="H476">
        <v>101</v>
      </c>
      <c r="I476">
        <v>0</v>
      </c>
      <c r="J476">
        <v>4</v>
      </c>
    </row>
    <row r="477" spans="1:10" ht="14.5" x14ac:dyDescent="0.35">
      <c r="A477" s="202">
        <v>11240</v>
      </c>
      <c r="B477" s="202" t="s">
        <v>665</v>
      </c>
      <c r="D477" s="203">
        <v>19.399999999999999</v>
      </c>
      <c r="E477" s="203" t="s">
        <v>215</v>
      </c>
      <c r="F477" s="204">
        <v>2020</v>
      </c>
      <c r="G477" s="206">
        <v>65259</v>
      </c>
      <c r="H477">
        <v>0</v>
      </c>
      <c r="I477">
        <v>0</v>
      </c>
      <c r="J477">
        <v>0</v>
      </c>
    </row>
    <row r="478" spans="1:10" ht="14.5" x14ac:dyDescent="0.35">
      <c r="A478" s="202">
        <v>11240</v>
      </c>
      <c r="B478" s="202" t="s">
        <v>662</v>
      </c>
      <c r="D478" s="203">
        <v>5.0999999999999996</v>
      </c>
      <c r="E478" s="203" t="s">
        <v>215</v>
      </c>
      <c r="F478" s="202">
        <v>2020</v>
      </c>
      <c r="G478" s="202">
        <v>345772</v>
      </c>
      <c r="H478">
        <v>799</v>
      </c>
      <c r="I478">
        <v>1</v>
      </c>
      <c r="J478">
        <v>38</v>
      </c>
    </row>
    <row r="479" spans="1:10" ht="14.5" x14ac:dyDescent="0.35">
      <c r="A479" s="202">
        <v>11240</v>
      </c>
      <c r="B479" s="202" t="s">
        <v>663</v>
      </c>
      <c r="D479" s="203">
        <v>5.2</v>
      </c>
      <c r="E479" s="203" t="s">
        <v>215</v>
      </c>
      <c r="F479" s="202">
        <v>2020</v>
      </c>
      <c r="G479" s="202">
        <v>6601622</v>
      </c>
      <c r="H479">
        <v>16088</v>
      </c>
      <c r="I479">
        <v>25</v>
      </c>
      <c r="J479">
        <v>743</v>
      </c>
    </row>
    <row r="480" spans="1:10" ht="14.5" x14ac:dyDescent="0.35">
      <c r="A480" s="202">
        <v>11251</v>
      </c>
      <c r="B480" s="202" t="s">
        <v>4251</v>
      </c>
      <c r="D480" s="203">
        <v>1</v>
      </c>
      <c r="E480" s="203" t="s">
        <v>215</v>
      </c>
      <c r="F480" s="202">
        <v>2020</v>
      </c>
      <c r="G480" s="202">
        <v>5391</v>
      </c>
      <c r="H480">
        <v>200</v>
      </c>
      <c r="I480">
        <v>6</v>
      </c>
      <c r="J480">
        <v>30</v>
      </c>
    </row>
    <row r="481" spans="1:10" ht="14.5" x14ac:dyDescent="0.35">
      <c r="A481" s="202">
        <v>11251</v>
      </c>
      <c r="B481" s="202" t="s">
        <v>4252</v>
      </c>
      <c r="D481" s="203">
        <v>17.100000000000001</v>
      </c>
      <c r="E481" s="203" t="s">
        <v>215</v>
      </c>
      <c r="F481" s="202">
        <v>2020</v>
      </c>
      <c r="G481" s="204">
        <v>33605</v>
      </c>
      <c r="H481">
        <v>626</v>
      </c>
      <c r="I481">
        <v>15</v>
      </c>
      <c r="J481">
        <v>79</v>
      </c>
    </row>
    <row r="482" spans="1:10" ht="14.5" x14ac:dyDescent="0.35">
      <c r="A482" s="202">
        <v>11251</v>
      </c>
      <c r="B482" s="202" t="s">
        <v>4253</v>
      </c>
      <c r="D482" s="203">
        <v>17.2</v>
      </c>
      <c r="E482" s="203" t="s">
        <v>215</v>
      </c>
      <c r="F482" s="202">
        <v>2020</v>
      </c>
      <c r="G482" s="203">
        <v>0</v>
      </c>
      <c r="H482">
        <v>0</v>
      </c>
      <c r="I482">
        <v>0</v>
      </c>
      <c r="J482">
        <v>0</v>
      </c>
    </row>
    <row r="483" spans="1:10" ht="14.5" x14ac:dyDescent="0.35">
      <c r="A483" s="202">
        <v>11251</v>
      </c>
      <c r="B483" s="202" t="s">
        <v>4254</v>
      </c>
      <c r="D483" s="203">
        <v>19.100000000000001</v>
      </c>
      <c r="E483" s="203" t="s">
        <v>215</v>
      </c>
      <c r="F483" s="202">
        <v>2020</v>
      </c>
      <c r="G483" s="205">
        <v>54787</v>
      </c>
      <c r="H483">
        <v>6148</v>
      </c>
      <c r="I483">
        <v>84</v>
      </c>
      <c r="J483">
        <v>508</v>
      </c>
    </row>
    <row r="484" spans="1:10" ht="14.5" x14ac:dyDescent="0.35">
      <c r="A484" s="202">
        <v>11251</v>
      </c>
      <c r="B484" s="202" t="s">
        <v>4255</v>
      </c>
      <c r="D484" s="203">
        <v>19.2</v>
      </c>
      <c r="E484" s="203" t="s">
        <v>215</v>
      </c>
      <c r="F484" s="204">
        <v>2020</v>
      </c>
      <c r="G484" s="206">
        <v>1221952</v>
      </c>
      <c r="H484">
        <v>0</v>
      </c>
      <c r="I484">
        <v>0</v>
      </c>
      <c r="J484">
        <v>0</v>
      </c>
    </row>
    <row r="485" spans="1:10" ht="14.5" x14ac:dyDescent="0.35">
      <c r="A485" s="202">
        <v>11251</v>
      </c>
      <c r="B485" s="202" t="s">
        <v>4256</v>
      </c>
      <c r="D485" s="203">
        <v>21.1</v>
      </c>
      <c r="E485" s="203" t="s">
        <v>215</v>
      </c>
      <c r="F485" s="202">
        <v>2020</v>
      </c>
      <c r="G485" s="202">
        <v>1114954</v>
      </c>
      <c r="H485">
        <v>5072</v>
      </c>
      <c r="I485">
        <v>80</v>
      </c>
      <c r="J485">
        <v>415</v>
      </c>
    </row>
    <row r="486" spans="1:10" ht="14.5" x14ac:dyDescent="0.35">
      <c r="A486" s="202">
        <v>11251</v>
      </c>
      <c r="B486" s="202" t="s">
        <v>4257</v>
      </c>
      <c r="D486" s="203">
        <v>4</v>
      </c>
      <c r="E486" s="203" t="s">
        <v>215</v>
      </c>
      <c r="F486" s="202">
        <v>2020</v>
      </c>
      <c r="G486" s="202">
        <v>1221004</v>
      </c>
      <c r="H486">
        <v>6014</v>
      </c>
      <c r="I486">
        <v>111</v>
      </c>
      <c r="J486">
        <v>581</v>
      </c>
    </row>
    <row r="487" spans="1:10" ht="14.5" x14ac:dyDescent="0.35">
      <c r="A487" s="202">
        <v>11251</v>
      </c>
      <c r="B487" s="202" t="s">
        <v>4258</v>
      </c>
      <c r="D487" s="203">
        <v>9</v>
      </c>
      <c r="E487" s="203" t="s">
        <v>215</v>
      </c>
      <c r="F487" s="202">
        <v>2020</v>
      </c>
      <c r="G487" s="202">
        <v>20186</v>
      </c>
      <c r="H487">
        <v>191</v>
      </c>
      <c r="I487">
        <v>5</v>
      </c>
      <c r="J487">
        <v>24</v>
      </c>
    </row>
    <row r="488" spans="1:10" ht="14.5" x14ac:dyDescent="0.35">
      <c r="A488" s="202">
        <v>11252</v>
      </c>
      <c r="B488" s="202" t="s">
        <v>666</v>
      </c>
      <c r="D488" s="203">
        <v>1</v>
      </c>
      <c r="E488" s="203" t="s">
        <v>215</v>
      </c>
      <c r="F488" s="202">
        <v>2020</v>
      </c>
      <c r="G488" s="202">
        <v>207620</v>
      </c>
      <c r="H488">
        <v>6731</v>
      </c>
      <c r="I488">
        <v>149</v>
      </c>
      <c r="J488">
        <v>665</v>
      </c>
    </row>
    <row r="489" spans="1:10" ht="14.5" x14ac:dyDescent="0.35">
      <c r="A489" s="202">
        <v>11252</v>
      </c>
      <c r="B489" s="202" t="s">
        <v>669</v>
      </c>
      <c r="D489" s="203">
        <v>17.100000000000001</v>
      </c>
      <c r="E489" s="203" t="s">
        <v>215</v>
      </c>
      <c r="F489" s="202">
        <v>2020</v>
      </c>
      <c r="G489" s="204">
        <v>817439</v>
      </c>
      <c r="H489">
        <v>14663</v>
      </c>
      <c r="I489">
        <v>343</v>
      </c>
      <c r="J489">
        <v>1557</v>
      </c>
    </row>
    <row r="490" spans="1:10" ht="14.5" x14ac:dyDescent="0.35">
      <c r="A490" s="202">
        <v>11252</v>
      </c>
      <c r="B490" s="202" t="s">
        <v>4259</v>
      </c>
      <c r="D490" s="203">
        <v>17.2</v>
      </c>
      <c r="E490" s="203" t="s">
        <v>215</v>
      </c>
      <c r="F490" s="202">
        <v>2020</v>
      </c>
      <c r="G490" s="203">
        <v>0</v>
      </c>
      <c r="H490">
        <v>0</v>
      </c>
      <c r="I490">
        <v>0</v>
      </c>
      <c r="J490">
        <v>0</v>
      </c>
    </row>
    <row r="491" spans="1:10" ht="14.5" x14ac:dyDescent="0.35">
      <c r="A491" s="202">
        <v>11252</v>
      </c>
      <c r="B491" s="202" t="s">
        <v>670</v>
      </c>
      <c r="D491" s="203">
        <v>19.100000000000001</v>
      </c>
      <c r="E491" s="203" t="s">
        <v>215</v>
      </c>
      <c r="F491" s="202">
        <v>2020</v>
      </c>
      <c r="G491" s="205">
        <v>2084</v>
      </c>
      <c r="H491">
        <v>109539</v>
      </c>
      <c r="I491">
        <v>2539</v>
      </c>
      <c r="J491">
        <v>11569</v>
      </c>
    </row>
    <row r="492" spans="1:10" ht="14.5" x14ac:dyDescent="0.35">
      <c r="A492" s="202">
        <v>11252</v>
      </c>
      <c r="B492" s="202" t="s">
        <v>671</v>
      </c>
      <c r="D492" s="203">
        <v>19.2</v>
      </c>
      <c r="E492" s="203" t="s">
        <v>215</v>
      </c>
      <c r="F492" s="204">
        <v>2020</v>
      </c>
      <c r="G492" s="206">
        <v>31900</v>
      </c>
      <c r="H492">
        <v>0</v>
      </c>
      <c r="I492">
        <v>0</v>
      </c>
      <c r="J492">
        <v>0</v>
      </c>
    </row>
    <row r="493" spans="1:10" ht="14.5" x14ac:dyDescent="0.35">
      <c r="A493" s="202">
        <v>11252</v>
      </c>
      <c r="B493" s="202" t="s">
        <v>672</v>
      </c>
      <c r="D493" s="203">
        <v>21.1</v>
      </c>
      <c r="E493" s="203" t="s">
        <v>215</v>
      </c>
      <c r="F493" s="202">
        <v>2020</v>
      </c>
      <c r="G493" s="202">
        <v>30686</v>
      </c>
      <c r="H493">
        <v>83880</v>
      </c>
      <c r="I493">
        <v>1914</v>
      </c>
      <c r="J493">
        <v>8981</v>
      </c>
    </row>
    <row r="494" spans="1:10" ht="14.5" x14ac:dyDescent="0.35">
      <c r="A494" s="202">
        <v>11252</v>
      </c>
      <c r="B494" s="202" t="s">
        <v>667</v>
      </c>
      <c r="D494" s="203">
        <v>4</v>
      </c>
      <c r="E494" s="203" t="s">
        <v>215</v>
      </c>
      <c r="F494" s="202">
        <v>2020</v>
      </c>
      <c r="G494" s="202">
        <v>2125026</v>
      </c>
      <c r="H494">
        <v>137969</v>
      </c>
      <c r="I494">
        <v>2926</v>
      </c>
      <c r="J494">
        <v>12994</v>
      </c>
    </row>
    <row r="495" spans="1:10" ht="14.5" x14ac:dyDescent="0.35">
      <c r="A495" s="202">
        <v>11252</v>
      </c>
      <c r="B495" s="202" t="s">
        <v>668</v>
      </c>
      <c r="D495" s="203">
        <v>9</v>
      </c>
      <c r="E495" s="203" t="s">
        <v>215</v>
      </c>
      <c r="F495" s="202">
        <v>2020</v>
      </c>
      <c r="G495" s="202">
        <v>56152</v>
      </c>
      <c r="H495">
        <v>6498</v>
      </c>
      <c r="I495">
        <v>155</v>
      </c>
      <c r="J495">
        <v>693</v>
      </c>
    </row>
    <row r="496" spans="1:10" ht="14.5" x14ac:dyDescent="0.35">
      <c r="A496" s="202">
        <v>11255</v>
      </c>
      <c r="B496" s="202" t="s">
        <v>674</v>
      </c>
      <c r="D496" s="203">
        <v>17.100000000000001</v>
      </c>
      <c r="E496" s="203" t="s">
        <v>215</v>
      </c>
      <c r="F496" s="202">
        <v>2020</v>
      </c>
      <c r="G496" s="204">
        <v>34707363</v>
      </c>
      <c r="H496">
        <v>392551</v>
      </c>
      <c r="I496">
        <v>7930</v>
      </c>
      <c r="J496">
        <v>10515</v>
      </c>
    </row>
    <row r="497" spans="1:10" ht="14.5" x14ac:dyDescent="0.35">
      <c r="A497" s="202">
        <v>11255</v>
      </c>
      <c r="B497" s="202" t="s">
        <v>4260</v>
      </c>
      <c r="D497" s="203">
        <v>17.2</v>
      </c>
      <c r="E497" s="203" t="s">
        <v>215</v>
      </c>
      <c r="F497" s="202">
        <v>2020</v>
      </c>
      <c r="G497" s="203">
        <v>0</v>
      </c>
      <c r="H497">
        <v>0</v>
      </c>
      <c r="I497">
        <v>0</v>
      </c>
      <c r="J497">
        <v>0</v>
      </c>
    </row>
    <row r="498" spans="1:10" ht="14.5" x14ac:dyDescent="0.35">
      <c r="A498" s="202">
        <v>11255</v>
      </c>
      <c r="B498" s="202" t="s">
        <v>673</v>
      </c>
      <c r="D498" s="203">
        <v>9</v>
      </c>
      <c r="E498" s="203" t="s">
        <v>215</v>
      </c>
      <c r="F498" s="202">
        <v>2020</v>
      </c>
      <c r="G498" s="202">
        <v>5405723</v>
      </c>
      <c r="H498">
        <v>23335</v>
      </c>
      <c r="I498">
        <v>833</v>
      </c>
      <c r="J498">
        <v>1105</v>
      </c>
    </row>
    <row r="499" spans="1:10" ht="14.5" x14ac:dyDescent="0.35">
      <c r="A499" s="202">
        <v>11371</v>
      </c>
      <c r="B499" s="202" t="s">
        <v>676</v>
      </c>
      <c r="D499" s="203">
        <v>17.100000000000001</v>
      </c>
      <c r="E499" s="203" t="s">
        <v>215</v>
      </c>
      <c r="F499" s="202">
        <v>2020</v>
      </c>
      <c r="G499" s="204">
        <v>1014053</v>
      </c>
      <c r="H499">
        <v>37913</v>
      </c>
      <c r="I499">
        <v>484</v>
      </c>
      <c r="J499">
        <v>1982</v>
      </c>
    </row>
    <row r="500" spans="1:10" ht="14.5" x14ac:dyDescent="0.35">
      <c r="A500" s="202">
        <v>11371</v>
      </c>
      <c r="B500" s="202" t="s">
        <v>4261</v>
      </c>
      <c r="D500" s="203">
        <v>17.2</v>
      </c>
      <c r="E500" s="203" t="s">
        <v>215</v>
      </c>
      <c r="F500" s="202">
        <v>2020</v>
      </c>
      <c r="G500" s="203">
        <v>0</v>
      </c>
      <c r="H500">
        <v>0</v>
      </c>
      <c r="I500">
        <v>0</v>
      </c>
      <c r="J500">
        <v>0</v>
      </c>
    </row>
    <row r="501" spans="1:10" ht="14.5" x14ac:dyDescent="0.35">
      <c r="A501" s="202">
        <v>11371</v>
      </c>
      <c r="B501" s="202" t="s">
        <v>677</v>
      </c>
      <c r="D501" s="203">
        <v>19.3</v>
      </c>
      <c r="E501" s="203" t="s">
        <v>215</v>
      </c>
      <c r="F501" s="204">
        <v>2020</v>
      </c>
      <c r="G501" s="205">
        <v>243528</v>
      </c>
      <c r="H501">
        <v>642439</v>
      </c>
      <c r="I501">
        <v>8208</v>
      </c>
      <c r="J501">
        <v>35041</v>
      </c>
    </row>
    <row r="502" spans="1:10" ht="14.5" x14ac:dyDescent="0.35">
      <c r="A502" s="202">
        <v>11371</v>
      </c>
      <c r="B502" s="202" t="s">
        <v>678</v>
      </c>
      <c r="D502" s="203">
        <v>19.399999999999999</v>
      </c>
      <c r="E502" s="203" t="s">
        <v>215</v>
      </c>
      <c r="F502" s="204">
        <v>2020</v>
      </c>
      <c r="G502" s="206">
        <v>59139500</v>
      </c>
      <c r="H502">
        <v>0</v>
      </c>
      <c r="I502">
        <v>0</v>
      </c>
      <c r="J502">
        <v>0</v>
      </c>
    </row>
    <row r="503" spans="1:10" ht="14.5" x14ac:dyDescent="0.35">
      <c r="A503" s="202">
        <v>11371</v>
      </c>
      <c r="B503" s="202" t="s">
        <v>679</v>
      </c>
      <c r="D503" s="203">
        <v>21.2</v>
      </c>
      <c r="E503" s="203" t="s">
        <v>215</v>
      </c>
      <c r="F503" s="202">
        <v>2020</v>
      </c>
      <c r="G503" s="202">
        <v>24742793</v>
      </c>
      <c r="H503">
        <v>340893</v>
      </c>
      <c r="I503">
        <v>4355</v>
      </c>
      <c r="J503">
        <v>19487</v>
      </c>
    </row>
    <row r="504" spans="1:10" ht="14.5" x14ac:dyDescent="0.35">
      <c r="A504" s="202">
        <v>11371</v>
      </c>
      <c r="B504" s="202" t="s">
        <v>680</v>
      </c>
      <c r="D504" s="203">
        <v>24</v>
      </c>
      <c r="E504" s="203" t="s">
        <v>215</v>
      </c>
      <c r="F504" s="202">
        <v>2020</v>
      </c>
      <c r="G504" s="202">
        <v>803</v>
      </c>
      <c r="H504">
        <v>159</v>
      </c>
      <c r="I504">
        <v>2</v>
      </c>
      <c r="J504">
        <v>8</v>
      </c>
    </row>
    <row r="505" spans="1:10" ht="14.5" x14ac:dyDescent="0.35">
      <c r="A505" s="202">
        <v>11371</v>
      </c>
      <c r="B505" s="202" t="s">
        <v>675</v>
      </c>
      <c r="D505" s="203">
        <v>9</v>
      </c>
      <c r="E505" s="203" t="s">
        <v>215</v>
      </c>
      <c r="F505" s="202">
        <v>2020</v>
      </c>
      <c r="G505" s="202">
        <v>5873602</v>
      </c>
      <c r="H505">
        <v>92490</v>
      </c>
      <c r="I505">
        <v>1182</v>
      </c>
      <c r="J505">
        <v>4679</v>
      </c>
    </row>
    <row r="506" spans="1:10" ht="14.5" x14ac:dyDescent="0.35">
      <c r="A506" s="202">
        <v>11452</v>
      </c>
      <c r="B506" s="202" t="s">
        <v>682</v>
      </c>
      <c r="D506" s="203">
        <v>17.100000000000001</v>
      </c>
      <c r="E506" s="203" t="s">
        <v>215</v>
      </c>
      <c r="F506" s="202">
        <v>2020</v>
      </c>
      <c r="G506" s="204">
        <v>123969</v>
      </c>
      <c r="H506">
        <v>1791</v>
      </c>
      <c r="I506">
        <v>145</v>
      </c>
      <c r="J506">
        <v>581</v>
      </c>
    </row>
    <row r="507" spans="1:10" ht="14.5" x14ac:dyDescent="0.35">
      <c r="A507" s="202">
        <v>11452</v>
      </c>
      <c r="B507" s="202" t="s">
        <v>4262</v>
      </c>
      <c r="D507" s="203">
        <v>17.2</v>
      </c>
      <c r="E507" s="203" t="s">
        <v>215</v>
      </c>
      <c r="F507" s="202">
        <v>2020</v>
      </c>
      <c r="G507" s="203">
        <v>0</v>
      </c>
      <c r="H507">
        <v>175</v>
      </c>
      <c r="I507">
        <v>14</v>
      </c>
      <c r="J507">
        <v>57</v>
      </c>
    </row>
    <row r="508" spans="1:10" ht="14.5" x14ac:dyDescent="0.35">
      <c r="A508" s="202">
        <v>11452</v>
      </c>
      <c r="B508" s="202" t="s">
        <v>681</v>
      </c>
      <c r="D508" s="203">
        <v>9</v>
      </c>
      <c r="E508" s="203" t="s">
        <v>215</v>
      </c>
      <c r="F508" s="202">
        <v>2020</v>
      </c>
      <c r="G508" s="202">
        <v>33599</v>
      </c>
      <c r="H508">
        <v>466</v>
      </c>
      <c r="I508">
        <v>38</v>
      </c>
      <c r="J508">
        <v>151</v>
      </c>
    </row>
    <row r="509" spans="1:10" ht="14.5" x14ac:dyDescent="0.35">
      <c r="A509" s="202">
        <v>11499</v>
      </c>
      <c r="B509" s="202" t="s">
        <v>683</v>
      </c>
      <c r="D509" s="203">
        <v>17.100000000000001</v>
      </c>
      <c r="E509" s="203" t="s">
        <v>215</v>
      </c>
      <c r="F509" s="202">
        <v>2020</v>
      </c>
      <c r="G509" s="204">
        <v>708741</v>
      </c>
      <c r="H509">
        <v>1490</v>
      </c>
      <c r="I509">
        <v>0</v>
      </c>
      <c r="J509">
        <v>202</v>
      </c>
    </row>
    <row r="510" spans="1:10" ht="14.5" x14ac:dyDescent="0.35">
      <c r="A510" s="202">
        <v>11499</v>
      </c>
      <c r="B510" s="202" t="s">
        <v>4263</v>
      </c>
      <c r="D510" s="203">
        <v>17.2</v>
      </c>
      <c r="E510" s="203" t="s">
        <v>215</v>
      </c>
      <c r="F510" s="202">
        <v>2020</v>
      </c>
      <c r="G510" s="203">
        <v>0</v>
      </c>
      <c r="H510">
        <v>0</v>
      </c>
      <c r="I510">
        <v>0</v>
      </c>
      <c r="J510">
        <v>0</v>
      </c>
    </row>
    <row r="511" spans="1:10" ht="14.5" x14ac:dyDescent="0.35">
      <c r="A511" s="202">
        <v>11521</v>
      </c>
      <c r="B511" s="202" t="s">
        <v>684</v>
      </c>
      <c r="D511" s="203">
        <v>19.100000000000001</v>
      </c>
      <c r="E511" s="203" t="s">
        <v>215</v>
      </c>
      <c r="F511" s="202">
        <v>2020</v>
      </c>
      <c r="G511" s="205">
        <v>4223344</v>
      </c>
      <c r="H511">
        <v>88243</v>
      </c>
      <c r="I511">
        <v>7014</v>
      </c>
      <c r="J511">
        <v>4297</v>
      </c>
    </row>
    <row r="512" spans="1:10" ht="14.5" x14ac:dyDescent="0.35">
      <c r="A512" s="202">
        <v>11521</v>
      </c>
      <c r="B512" s="202" t="s">
        <v>685</v>
      </c>
      <c r="D512" s="203">
        <v>19.2</v>
      </c>
      <c r="E512" s="203" t="s">
        <v>215</v>
      </c>
      <c r="F512" s="204">
        <v>2020</v>
      </c>
      <c r="G512" s="206">
        <v>84019336</v>
      </c>
      <c r="H512">
        <v>0</v>
      </c>
      <c r="I512">
        <v>0</v>
      </c>
      <c r="J512">
        <v>0</v>
      </c>
    </row>
    <row r="513" spans="1:10" ht="14.5" x14ac:dyDescent="0.35">
      <c r="A513" s="202">
        <v>11521</v>
      </c>
      <c r="B513" s="202" t="s">
        <v>686</v>
      </c>
      <c r="D513" s="203">
        <v>21.1</v>
      </c>
      <c r="E513" s="203" t="s">
        <v>215</v>
      </c>
      <c r="F513" s="202">
        <v>2020</v>
      </c>
      <c r="G513" s="202">
        <v>102002859</v>
      </c>
      <c r="H513">
        <v>102003</v>
      </c>
      <c r="I513">
        <v>7999</v>
      </c>
      <c r="J513">
        <v>4673</v>
      </c>
    </row>
    <row r="514" spans="1:10" ht="14.5" x14ac:dyDescent="0.35">
      <c r="A514" s="202">
        <v>11526</v>
      </c>
      <c r="B514" s="202" t="s">
        <v>687</v>
      </c>
      <c r="D514" s="203">
        <v>5.0999999999999996</v>
      </c>
      <c r="E514" s="203" t="s">
        <v>215</v>
      </c>
      <c r="F514" s="202">
        <v>2020</v>
      </c>
      <c r="G514" s="202">
        <v>22868</v>
      </c>
      <c r="H514">
        <v>23</v>
      </c>
      <c r="I514">
        <v>2</v>
      </c>
      <c r="J514">
        <v>2</v>
      </c>
    </row>
    <row r="515" spans="1:10" ht="14.5" x14ac:dyDescent="0.35">
      <c r="A515" s="202">
        <v>11526</v>
      </c>
      <c r="B515" s="202" t="s">
        <v>4264</v>
      </c>
      <c r="D515" s="203">
        <v>5.2</v>
      </c>
      <c r="E515" s="203" t="s">
        <v>215</v>
      </c>
      <c r="F515" s="202">
        <v>2020</v>
      </c>
      <c r="G515" s="202">
        <v>26660</v>
      </c>
      <c r="H515">
        <v>27</v>
      </c>
      <c r="I515">
        <v>2</v>
      </c>
      <c r="J515">
        <v>2</v>
      </c>
    </row>
    <row r="516" spans="1:10" ht="14.5" x14ac:dyDescent="0.35">
      <c r="A516" s="202">
        <v>11551</v>
      </c>
      <c r="B516" s="202" t="s">
        <v>688</v>
      </c>
      <c r="D516" s="203">
        <v>17.100000000000001</v>
      </c>
      <c r="E516" s="203" t="s">
        <v>215</v>
      </c>
      <c r="F516" s="202">
        <v>2020</v>
      </c>
      <c r="G516" s="204">
        <v>6079665</v>
      </c>
      <c r="H516">
        <v>193078</v>
      </c>
      <c r="I516">
        <v>5044</v>
      </c>
      <c r="J516">
        <v>3435</v>
      </c>
    </row>
    <row r="517" spans="1:10" ht="14.5" x14ac:dyDescent="0.35">
      <c r="A517" s="202">
        <v>11551</v>
      </c>
      <c r="B517" s="202" t="s">
        <v>689</v>
      </c>
      <c r="D517" s="203">
        <v>17.2</v>
      </c>
      <c r="E517" s="203" t="s">
        <v>215</v>
      </c>
      <c r="F517" s="202">
        <v>2020</v>
      </c>
      <c r="G517" s="203">
        <v>4363924</v>
      </c>
      <c r="H517">
        <v>88964</v>
      </c>
      <c r="I517">
        <v>1844</v>
      </c>
      <c r="J517">
        <v>1258</v>
      </c>
    </row>
    <row r="518" spans="1:10" ht="14.5" x14ac:dyDescent="0.35">
      <c r="A518" s="202">
        <v>11551</v>
      </c>
      <c r="B518" s="202" t="s">
        <v>690</v>
      </c>
      <c r="D518" s="203">
        <v>23</v>
      </c>
      <c r="E518" s="203" t="s">
        <v>215</v>
      </c>
      <c r="F518" s="202">
        <v>2020</v>
      </c>
      <c r="G518" s="202">
        <v>211842</v>
      </c>
      <c r="H518">
        <v>219</v>
      </c>
      <c r="I518">
        <v>7</v>
      </c>
      <c r="J518">
        <v>5</v>
      </c>
    </row>
    <row r="519" spans="1:10" ht="14.5" x14ac:dyDescent="0.35">
      <c r="A519" s="202">
        <v>11551</v>
      </c>
      <c r="B519" s="202" t="s">
        <v>691</v>
      </c>
      <c r="D519" s="203">
        <v>24</v>
      </c>
      <c r="E519" s="203" t="s">
        <v>215</v>
      </c>
      <c r="F519" s="202">
        <v>2020</v>
      </c>
      <c r="G519" s="202">
        <v>11058684</v>
      </c>
      <c r="H519">
        <v>49837</v>
      </c>
      <c r="I519">
        <v>1329</v>
      </c>
      <c r="J519">
        <v>905</v>
      </c>
    </row>
    <row r="520" spans="1:10" ht="14.5" x14ac:dyDescent="0.35">
      <c r="A520" s="202">
        <v>11551</v>
      </c>
      <c r="B520" s="202" t="s">
        <v>4265</v>
      </c>
      <c r="D520" s="203">
        <v>9</v>
      </c>
      <c r="E520" s="203" t="s">
        <v>215</v>
      </c>
      <c r="F520" s="202">
        <v>2020</v>
      </c>
      <c r="G520" s="202">
        <v>324212</v>
      </c>
      <c r="H520">
        <v>2506</v>
      </c>
      <c r="I520">
        <v>57</v>
      </c>
      <c r="J520">
        <v>39</v>
      </c>
    </row>
    <row r="521" spans="1:10" ht="14.5" x14ac:dyDescent="0.35">
      <c r="A521" s="202">
        <v>11558</v>
      </c>
      <c r="B521" s="202" t="s">
        <v>692</v>
      </c>
      <c r="D521" s="203">
        <v>19.100000000000001</v>
      </c>
      <c r="E521" s="203" t="s">
        <v>215</v>
      </c>
      <c r="F521" s="202">
        <v>2020</v>
      </c>
      <c r="G521" s="205">
        <v>7633</v>
      </c>
      <c r="H521">
        <v>142035</v>
      </c>
      <c r="I521">
        <v>0</v>
      </c>
      <c r="J521">
        <v>1127</v>
      </c>
    </row>
    <row r="522" spans="1:10" ht="14.5" x14ac:dyDescent="0.35">
      <c r="A522" s="202">
        <v>11558</v>
      </c>
      <c r="B522" s="202" t="s">
        <v>693</v>
      </c>
      <c r="D522" s="203">
        <v>19.2</v>
      </c>
      <c r="E522" s="203" t="s">
        <v>215</v>
      </c>
      <c r="F522" s="204">
        <v>2020</v>
      </c>
      <c r="G522" s="206">
        <v>13896695</v>
      </c>
      <c r="H522">
        <v>0</v>
      </c>
      <c r="I522">
        <v>0</v>
      </c>
      <c r="J522">
        <v>0</v>
      </c>
    </row>
    <row r="523" spans="1:10" ht="14.5" x14ac:dyDescent="0.35">
      <c r="A523" s="202">
        <v>11558</v>
      </c>
      <c r="B523" s="202" t="s">
        <v>694</v>
      </c>
      <c r="D523" s="203">
        <v>21.1</v>
      </c>
      <c r="E523" s="203" t="s">
        <v>215</v>
      </c>
      <c r="F523" s="202">
        <v>2020</v>
      </c>
      <c r="G523" s="202">
        <v>4255452</v>
      </c>
      <c r="H523">
        <v>36593</v>
      </c>
      <c r="I523">
        <v>0</v>
      </c>
      <c r="J523">
        <v>290</v>
      </c>
    </row>
    <row r="524" spans="1:10" ht="14.5" x14ac:dyDescent="0.35">
      <c r="A524" s="202">
        <v>11588</v>
      </c>
      <c r="B524" s="202" t="s">
        <v>695</v>
      </c>
      <c r="D524" s="203">
        <v>11</v>
      </c>
      <c r="E524" s="203" t="s">
        <v>215</v>
      </c>
      <c r="F524" s="202">
        <v>2020</v>
      </c>
      <c r="G524" s="202">
        <v>16286</v>
      </c>
      <c r="H524">
        <v>-6</v>
      </c>
      <c r="I524">
        <v>2</v>
      </c>
      <c r="J524">
        <v>91</v>
      </c>
    </row>
    <row r="525" spans="1:10" ht="14.5" x14ac:dyDescent="0.35">
      <c r="A525" s="202">
        <v>11592</v>
      </c>
      <c r="B525" s="202" t="s">
        <v>696</v>
      </c>
      <c r="D525" s="203">
        <v>23</v>
      </c>
      <c r="E525" s="203" t="s">
        <v>215</v>
      </c>
      <c r="F525" s="202">
        <v>2020</v>
      </c>
      <c r="G525" s="202">
        <v>7218</v>
      </c>
      <c r="H525">
        <v>117</v>
      </c>
      <c r="I525">
        <v>5</v>
      </c>
      <c r="J525">
        <v>30</v>
      </c>
    </row>
    <row r="526" spans="1:10" ht="14.5" x14ac:dyDescent="0.35">
      <c r="A526" s="202">
        <v>11592</v>
      </c>
      <c r="B526" s="202" t="s">
        <v>697</v>
      </c>
      <c r="D526" s="203">
        <v>24</v>
      </c>
      <c r="E526" s="203" t="s">
        <v>215</v>
      </c>
      <c r="F526" s="202">
        <v>2020</v>
      </c>
      <c r="G526" s="202">
        <v>5643498</v>
      </c>
      <c r="H526">
        <v>48481</v>
      </c>
      <c r="I526">
        <v>1877</v>
      </c>
      <c r="J526">
        <v>12645</v>
      </c>
    </row>
    <row r="527" spans="1:10" ht="14.5" x14ac:dyDescent="0.35">
      <c r="A527" s="202">
        <v>11595</v>
      </c>
      <c r="B527" s="202" t="s">
        <v>698</v>
      </c>
      <c r="D527" s="203">
        <v>24</v>
      </c>
      <c r="E527" s="203" t="s">
        <v>215</v>
      </c>
      <c r="F527" s="202">
        <v>2020</v>
      </c>
      <c r="G527" s="202">
        <v>4317830</v>
      </c>
      <c r="H527">
        <v>42751</v>
      </c>
      <c r="I527">
        <v>7381</v>
      </c>
      <c r="J527">
        <v>3042</v>
      </c>
    </row>
    <row r="528" spans="1:10" ht="14.5" x14ac:dyDescent="0.35">
      <c r="A528" s="202">
        <v>11600</v>
      </c>
      <c r="B528" s="202" t="s">
        <v>700</v>
      </c>
      <c r="D528" s="203">
        <v>17.100000000000001</v>
      </c>
      <c r="E528" s="203" t="s">
        <v>215</v>
      </c>
      <c r="F528" s="202">
        <v>2020</v>
      </c>
      <c r="G528" s="204">
        <v>3502175</v>
      </c>
      <c r="H528">
        <v>12333</v>
      </c>
      <c r="I528">
        <v>0</v>
      </c>
      <c r="J528">
        <v>134</v>
      </c>
    </row>
    <row r="529" spans="1:10" ht="14.5" x14ac:dyDescent="0.35">
      <c r="A529" s="202">
        <v>11600</v>
      </c>
      <c r="B529" s="202" t="s">
        <v>4266</v>
      </c>
      <c r="D529" s="203">
        <v>17.2</v>
      </c>
      <c r="E529" s="203" t="s">
        <v>215</v>
      </c>
      <c r="F529" s="202">
        <v>2020</v>
      </c>
      <c r="G529" s="203">
        <v>0</v>
      </c>
      <c r="H529">
        <v>0</v>
      </c>
      <c r="I529">
        <v>0</v>
      </c>
      <c r="J529">
        <v>0</v>
      </c>
    </row>
    <row r="530" spans="1:10" ht="14.5" x14ac:dyDescent="0.35">
      <c r="A530" s="202">
        <v>11600</v>
      </c>
      <c r="B530" s="202" t="s">
        <v>699</v>
      </c>
      <c r="D530" s="203">
        <v>9</v>
      </c>
      <c r="E530" s="203" t="s">
        <v>215</v>
      </c>
      <c r="F530" s="202">
        <v>2020</v>
      </c>
      <c r="G530" s="202">
        <v>17901</v>
      </c>
      <c r="H530">
        <v>79</v>
      </c>
      <c r="I530">
        <v>0</v>
      </c>
      <c r="J530">
        <v>0</v>
      </c>
    </row>
    <row r="531" spans="1:10" ht="14.5" x14ac:dyDescent="0.35">
      <c r="A531" s="202">
        <v>11630</v>
      </c>
      <c r="B531" s="202" t="s">
        <v>701</v>
      </c>
      <c r="D531" s="203">
        <v>9</v>
      </c>
      <c r="E531" s="203" t="s">
        <v>215</v>
      </c>
      <c r="F531" s="202">
        <v>2020</v>
      </c>
      <c r="G531" s="202">
        <v>30321311</v>
      </c>
      <c r="H531">
        <v>347588</v>
      </c>
      <c r="I531">
        <v>23717</v>
      </c>
      <c r="J531">
        <v>62908</v>
      </c>
    </row>
    <row r="532" spans="1:10" ht="14.5" x14ac:dyDescent="0.35">
      <c r="A532" s="202">
        <v>11673</v>
      </c>
      <c r="B532" s="202" t="s">
        <v>703</v>
      </c>
      <c r="D532" s="203">
        <v>17.100000000000001</v>
      </c>
      <c r="E532" s="203" t="s">
        <v>215</v>
      </c>
      <c r="F532" s="202">
        <v>2020</v>
      </c>
      <c r="G532" s="204">
        <v>3563</v>
      </c>
      <c r="H532">
        <v>26</v>
      </c>
      <c r="I532">
        <v>1</v>
      </c>
      <c r="J532">
        <v>1</v>
      </c>
    </row>
    <row r="533" spans="1:10" ht="14.5" x14ac:dyDescent="0.35">
      <c r="A533" s="202">
        <v>11673</v>
      </c>
      <c r="B533" s="202" t="s">
        <v>4267</v>
      </c>
      <c r="D533" s="203">
        <v>17.2</v>
      </c>
      <c r="E533" s="203" t="s">
        <v>215</v>
      </c>
      <c r="F533" s="202">
        <v>2020</v>
      </c>
      <c r="G533" s="203">
        <v>0</v>
      </c>
      <c r="H533">
        <v>0</v>
      </c>
      <c r="I533">
        <v>0</v>
      </c>
      <c r="J533">
        <v>0</v>
      </c>
    </row>
    <row r="534" spans="1:10" ht="14.5" x14ac:dyDescent="0.35">
      <c r="A534" s="202">
        <v>11673</v>
      </c>
      <c r="B534" s="202" t="s">
        <v>704</v>
      </c>
      <c r="D534" s="203">
        <v>18</v>
      </c>
      <c r="E534" s="203" t="s">
        <v>215</v>
      </c>
      <c r="F534" s="202">
        <v>2020</v>
      </c>
      <c r="G534" s="202">
        <v>6</v>
      </c>
      <c r="H534">
        <v>0</v>
      </c>
      <c r="I534">
        <v>0</v>
      </c>
      <c r="J534">
        <v>0</v>
      </c>
    </row>
    <row r="535" spans="1:10" ht="14.5" x14ac:dyDescent="0.35">
      <c r="A535" s="202">
        <v>11673</v>
      </c>
      <c r="B535" s="202" t="s">
        <v>705</v>
      </c>
      <c r="D535" s="203">
        <v>19.3</v>
      </c>
      <c r="E535" s="203" t="s">
        <v>215</v>
      </c>
      <c r="F535" s="204">
        <v>2020</v>
      </c>
      <c r="G535" s="205">
        <v>181763</v>
      </c>
      <c r="H535">
        <v>34028</v>
      </c>
      <c r="I535">
        <v>1683</v>
      </c>
      <c r="J535">
        <v>1347</v>
      </c>
    </row>
    <row r="536" spans="1:10" ht="14.5" x14ac:dyDescent="0.35">
      <c r="A536" s="202">
        <v>11673</v>
      </c>
      <c r="B536" s="202" t="s">
        <v>706</v>
      </c>
      <c r="D536" s="203">
        <v>19.399999999999999</v>
      </c>
      <c r="E536" s="203" t="s">
        <v>215</v>
      </c>
      <c r="F536" s="204">
        <v>2020</v>
      </c>
      <c r="G536" s="206">
        <v>6314022</v>
      </c>
      <c r="H536">
        <v>0</v>
      </c>
      <c r="I536">
        <v>0</v>
      </c>
      <c r="J536">
        <v>0</v>
      </c>
    </row>
    <row r="537" spans="1:10" ht="14.5" x14ac:dyDescent="0.35">
      <c r="A537" s="202">
        <v>11673</v>
      </c>
      <c r="B537" s="202" t="s">
        <v>707</v>
      </c>
      <c r="D537" s="203">
        <v>21.2</v>
      </c>
      <c r="E537" s="203" t="s">
        <v>215</v>
      </c>
      <c r="F537" s="202">
        <v>2020</v>
      </c>
      <c r="G537" s="202">
        <v>1513136</v>
      </c>
      <c r="H537">
        <v>7972</v>
      </c>
      <c r="I537">
        <v>394</v>
      </c>
      <c r="J537">
        <v>316</v>
      </c>
    </row>
    <row r="538" spans="1:10" ht="14.5" x14ac:dyDescent="0.35">
      <c r="A538" s="202">
        <v>11673</v>
      </c>
      <c r="B538" s="202" t="s">
        <v>702</v>
      </c>
      <c r="D538" s="203">
        <v>9</v>
      </c>
      <c r="E538" s="203" t="s">
        <v>215</v>
      </c>
      <c r="F538" s="202">
        <v>2020</v>
      </c>
      <c r="G538" s="202">
        <v>102902</v>
      </c>
      <c r="H538">
        <v>621</v>
      </c>
      <c r="I538">
        <v>31</v>
      </c>
      <c r="J538">
        <v>25</v>
      </c>
    </row>
    <row r="539" spans="1:10" ht="14.5" x14ac:dyDescent="0.35">
      <c r="A539" s="202">
        <v>11770</v>
      </c>
      <c r="B539" s="202" t="s">
        <v>4268</v>
      </c>
      <c r="D539" s="203">
        <v>19.3</v>
      </c>
      <c r="E539" s="203" t="s">
        <v>215</v>
      </c>
      <c r="F539" s="204">
        <v>2020</v>
      </c>
      <c r="G539" s="205">
        <v>0</v>
      </c>
      <c r="H539">
        <v>1229216</v>
      </c>
      <c r="I539">
        <v>30015</v>
      </c>
      <c r="J539">
        <v>61643</v>
      </c>
    </row>
    <row r="540" spans="1:10" ht="14.5" x14ac:dyDescent="0.35">
      <c r="A540" s="202">
        <v>11770</v>
      </c>
      <c r="B540" s="202" t="s">
        <v>708</v>
      </c>
      <c r="D540" s="203">
        <v>19.399999999999999</v>
      </c>
      <c r="E540" s="203" t="s">
        <v>215</v>
      </c>
      <c r="F540" s="204">
        <v>2020</v>
      </c>
      <c r="G540" s="206">
        <v>72977532</v>
      </c>
      <c r="H540">
        <v>0</v>
      </c>
      <c r="I540">
        <v>0</v>
      </c>
      <c r="J540">
        <v>0</v>
      </c>
    </row>
    <row r="541" spans="1:10" ht="14.5" x14ac:dyDescent="0.35">
      <c r="A541" s="202">
        <v>11770</v>
      </c>
      <c r="B541" s="202" t="s">
        <v>709</v>
      </c>
      <c r="D541" s="203">
        <v>21.2</v>
      </c>
      <c r="E541" s="203" t="s">
        <v>215</v>
      </c>
      <c r="F541" s="202">
        <v>2020</v>
      </c>
      <c r="G541" s="202">
        <v>5996894</v>
      </c>
      <c r="H541">
        <v>335164</v>
      </c>
      <c r="I541">
        <v>8184</v>
      </c>
      <c r="J541">
        <v>16808</v>
      </c>
    </row>
    <row r="542" spans="1:10" ht="14.5" x14ac:dyDescent="0.35">
      <c r="A542" s="202">
        <v>11800</v>
      </c>
      <c r="B542" s="202" t="s">
        <v>710</v>
      </c>
      <c r="D542" s="203">
        <v>19.100000000000001</v>
      </c>
      <c r="E542" s="203" t="s">
        <v>215</v>
      </c>
      <c r="F542" s="202">
        <v>2020</v>
      </c>
      <c r="G542" s="205">
        <v>45788</v>
      </c>
      <c r="H542">
        <v>5327</v>
      </c>
      <c r="I542">
        <v>1024</v>
      </c>
      <c r="J542">
        <v>530</v>
      </c>
    </row>
    <row r="543" spans="1:10" ht="14.5" x14ac:dyDescent="0.35">
      <c r="A543" s="202">
        <v>11800</v>
      </c>
      <c r="B543" s="202" t="s">
        <v>711</v>
      </c>
      <c r="D543" s="203">
        <v>19.2</v>
      </c>
      <c r="E543" s="203" t="s">
        <v>215</v>
      </c>
      <c r="F543" s="204">
        <v>2020</v>
      </c>
      <c r="G543" s="206">
        <v>219934</v>
      </c>
      <c r="H543">
        <v>0</v>
      </c>
      <c r="I543">
        <v>0</v>
      </c>
      <c r="J543">
        <v>0</v>
      </c>
    </row>
    <row r="544" spans="1:10" ht="14.5" x14ac:dyDescent="0.35">
      <c r="A544" s="202">
        <v>11800</v>
      </c>
      <c r="B544" s="202" t="s">
        <v>712</v>
      </c>
      <c r="D544" s="203">
        <v>21.1</v>
      </c>
      <c r="E544" s="203" t="s">
        <v>215</v>
      </c>
      <c r="F544" s="202">
        <v>2020</v>
      </c>
      <c r="G544" s="202">
        <v>212946</v>
      </c>
      <c r="H544">
        <v>3586</v>
      </c>
      <c r="I544">
        <v>699</v>
      </c>
      <c r="J544">
        <v>362</v>
      </c>
    </row>
    <row r="545" spans="1:10" ht="14.5" x14ac:dyDescent="0.35">
      <c r="A545" s="202">
        <v>11835</v>
      </c>
      <c r="B545" s="202" t="s">
        <v>713</v>
      </c>
      <c r="D545" s="203">
        <v>17.100000000000001</v>
      </c>
      <c r="E545" s="203" t="s">
        <v>215</v>
      </c>
      <c r="F545" s="202">
        <v>2020</v>
      </c>
      <c r="G545" s="204">
        <v>6940140</v>
      </c>
      <c r="H545">
        <v>39544</v>
      </c>
      <c r="I545">
        <v>0</v>
      </c>
      <c r="J545">
        <v>1867</v>
      </c>
    </row>
    <row r="546" spans="1:10" ht="14.5" x14ac:dyDescent="0.35">
      <c r="A546" s="202">
        <v>11835</v>
      </c>
      <c r="B546" s="202" t="s">
        <v>4269</v>
      </c>
      <c r="D546" s="203">
        <v>17.2</v>
      </c>
      <c r="E546" s="203" t="s">
        <v>215</v>
      </c>
      <c r="F546" s="202">
        <v>2020</v>
      </c>
      <c r="G546" s="203">
        <v>0</v>
      </c>
      <c r="H546">
        <v>0</v>
      </c>
      <c r="I546">
        <v>0</v>
      </c>
      <c r="J546">
        <v>0</v>
      </c>
    </row>
    <row r="547" spans="1:10" ht="14.5" x14ac:dyDescent="0.35">
      <c r="A547" s="202">
        <v>11843</v>
      </c>
      <c r="B547" s="202" t="s">
        <v>714</v>
      </c>
      <c r="D547" s="203">
        <v>11</v>
      </c>
      <c r="E547" s="203" t="s">
        <v>215</v>
      </c>
      <c r="F547" s="202">
        <v>2020</v>
      </c>
      <c r="G547" s="202">
        <v>48208569</v>
      </c>
      <c r="H547">
        <v>619916</v>
      </c>
      <c r="I547">
        <v>35242</v>
      </c>
      <c r="J547">
        <v>45069</v>
      </c>
    </row>
    <row r="548" spans="1:10" ht="14.5" x14ac:dyDescent="0.35">
      <c r="A548" s="202">
        <v>11843</v>
      </c>
      <c r="B548" s="202" t="s">
        <v>4270</v>
      </c>
      <c r="D548" s="203">
        <v>17.100000000000001</v>
      </c>
      <c r="E548" s="203" t="s">
        <v>215</v>
      </c>
      <c r="F548" s="202">
        <v>2020</v>
      </c>
      <c r="G548" s="204">
        <v>28230</v>
      </c>
      <c r="H548">
        <v>4254</v>
      </c>
      <c r="I548">
        <v>242</v>
      </c>
      <c r="J548">
        <v>309</v>
      </c>
    </row>
    <row r="549" spans="1:10" ht="14.5" x14ac:dyDescent="0.35">
      <c r="A549" s="202">
        <v>11843</v>
      </c>
      <c r="B549" s="202" t="s">
        <v>715</v>
      </c>
      <c r="D549" s="203">
        <v>17.2</v>
      </c>
      <c r="E549" s="203" t="s">
        <v>215</v>
      </c>
      <c r="F549" s="202">
        <v>2020</v>
      </c>
      <c r="G549" s="203">
        <v>310371</v>
      </c>
      <c r="H549">
        <v>3373</v>
      </c>
      <c r="I549">
        <v>192</v>
      </c>
      <c r="J549">
        <v>245</v>
      </c>
    </row>
    <row r="550" spans="1:10" ht="14.5" x14ac:dyDescent="0.35">
      <c r="A550" s="202">
        <v>11851</v>
      </c>
      <c r="B550" s="202" t="s">
        <v>717</v>
      </c>
      <c r="D550" s="203">
        <v>17.100000000000001</v>
      </c>
      <c r="E550" s="203" t="s">
        <v>215</v>
      </c>
      <c r="F550" s="202">
        <v>2020</v>
      </c>
      <c r="G550" s="204">
        <v>2346270</v>
      </c>
      <c r="H550">
        <v>4503</v>
      </c>
      <c r="I550">
        <v>544</v>
      </c>
      <c r="J550">
        <v>294</v>
      </c>
    </row>
    <row r="551" spans="1:10" ht="14.5" x14ac:dyDescent="0.35">
      <c r="A551" s="202">
        <v>11851</v>
      </c>
      <c r="B551" s="202" t="s">
        <v>4271</v>
      </c>
      <c r="D551" s="203">
        <v>17.2</v>
      </c>
      <c r="E551" s="203" t="s">
        <v>215</v>
      </c>
      <c r="F551" s="202">
        <v>2020</v>
      </c>
      <c r="G551" s="203">
        <v>0</v>
      </c>
      <c r="H551">
        <v>0</v>
      </c>
      <c r="I551">
        <v>0</v>
      </c>
      <c r="J551">
        <v>0</v>
      </c>
    </row>
    <row r="552" spans="1:10" ht="14.5" x14ac:dyDescent="0.35">
      <c r="A552" s="202">
        <v>11851</v>
      </c>
      <c r="B552" s="202" t="s">
        <v>716</v>
      </c>
      <c r="D552" s="203">
        <v>9</v>
      </c>
      <c r="E552" s="203" t="s">
        <v>215</v>
      </c>
      <c r="F552" s="202">
        <v>2020</v>
      </c>
      <c r="G552" s="202">
        <v>13983129</v>
      </c>
      <c r="H552">
        <v>18812</v>
      </c>
      <c r="I552">
        <v>2273</v>
      </c>
      <c r="J552">
        <v>1230</v>
      </c>
    </row>
    <row r="553" spans="1:10" ht="14.5" x14ac:dyDescent="0.35">
      <c r="A553" s="202">
        <v>11853</v>
      </c>
      <c r="B553" s="202" t="s">
        <v>718</v>
      </c>
      <c r="D553" s="203">
        <v>1</v>
      </c>
      <c r="E553" s="203" t="s">
        <v>215</v>
      </c>
      <c r="F553" s="202">
        <v>2020</v>
      </c>
      <c r="G553" s="202">
        <v>552603</v>
      </c>
      <c r="H553">
        <v>564</v>
      </c>
      <c r="I553">
        <v>155</v>
      </c>
      <c r="J553">
        <v>3</v>
      </c>
    </row>
    <row r="554" spans="1:10" ht="14.5" x14ac:dyDescent="0.35">
      <c r="A554" s="202">
        <v>11853</v>
      </c>
      <c r="B554" s="202" t="s">
        <v>721</v>
      </c>
      <c r="D554" s="203">
        <v>17.100000000000001</v>
      </c>
      <c r="E554" s="203" t="s">
        <v>215</v>
      </c>
      <c r="F554" s="202">
        <v>2020</v>
      </c>
      <c r="G554" s="204">
        <v>72358</v>
      </c>
      <c r="H554">
        <v>73</v>
      </c>
      <c r="I554">
        <v>20</v>
      </c>
      <c r="J554">
        <v>0</v>
      </c>
    </row>
    <row r="555" spans="1:10" ht="14.5" x14ac:dyDescent="0.35">
      <c r="A555" s="202">
        <v>11853</v>
      </c>
      <c r="B555" s="202" t="s">
        <v>4272</v>
      </c>
      <c r="D555" s="203">
        <v>17.2</v>
      </c>
      <c r="E555" s="203" t="s">
        <v>215</v>
      </c>
      <c r="F555" s="202">
        <v>2020</v>
      </c>
      <c r="G555" s="203">
        <v>0</v>
      </c>
      <c r="H555">
        <v>0</v>
      </c>
      <c r="I555">
        <v>0</v>
      </c>
      <c r="J555">
        <v>0</v>
      </c>
    </row>
    <row r="556" spans="1:10" ht="14.5" x14ac:dyDescent="0.35">
      <c r="A556" s="202">
        <v>11853</v>
      </c>
      <c r="B556" s="202" t="s">
        <v>719</v>
      </c>
      <c r="D556" s="203">
        <v>2.1</v>
      </c>
      <c r="E556" s="203" t="s">
        <v>215</v>
      </c>
      <c r="F556" s="202">
        <v>2020</v>
      </c>
      <c r="G556" s="202">
        <v>1393265</v>
      </c>
      <c r="H556">
        <v>1414</v>
      </c>
      <c r="I556">
        <v>389</v>
      </c>
      <c r="J556">
        <v>7</v>
      </c>
    </row>
    <row r="557" spans="1:10" ht="14.5" x14ac:dyDescent="0.35">
      <c r="A557" s="202">
        <v>11853</v>
      </c>
      <c r="B557" s="202" t="s">
        <v>720</v>
      </c>
      <c r="D557" s="203">
        <v>4</v>
      </c>
      <c r="E557" s="203" t="s">
        <v>215</v>
      </c>
      <c r="F557" s="202">
        <v>2020</v>
      </c>
      <c r="G557" s="202">
        <v>44984359</v>
      </c>
      <c r="H557">
        <v>53652</v>
      </c>
      <c r="I557">
        <v>14765</v>
      </c>
      <c r="J557">
        <v>254</v>
      </c>
    </row>
    <row r="558" spans="1:10" ht="14.5" x14ac:dyDescent="0.35">
      <c r="A558" s="202">
        <v>11932</v>
      </c>
      <c r="B558" s="202" t="s">
        <v>722</v>
      </c>
      <c r="D558" s="203">
        <v>4</v>
      </c>
      <c r="E558" s="203" t="s">
        <v>215</v>
      </c>
      <c r="F558" s="202">
        <v>2020</v>
      </c>
      <c r="G558" s="202">
        <v>160715</v>
      </c>
      <c r="H558">
        <v>546</v>
      </c>
      <c r="I558">
        <v>304</v>
      </c>
      <c r="J558">
        <v>305</v>
      </c>
    </row>
    <row r="559" spans="1:10" ht="14.5" x14ac:dyDescent="0.35">
      <c r="A559" s="202">
        <v>11967</v>
      </c>
      <c r="B559" s="202" t="s">
        <v>4273</v>
      </c>
      <c r="D559" s="203">
        <v>17.100000000000001</v>
      </c>
      <c r="E559" s="203" t="s">
        <v>215</v>
      </c>
      <c r="F559" s="202">
        <v>2020</v>
      </c>
      <c r="G559" s="204">
        <v>0</v>
      </c>
      <c r="H559">
        <v>20513</v>
      </c>
      <c r="I559">
        <v>1332</v>
      </c>
      <c r="J559">
        <v>589</v>
      </c>
    </row>
    <row r="560" spans="1:10" ht="14.5" x14ac:dyDescent="0.35">
      <c r="A560" s="202">
        <v>11967</v>
      </c>
      <c r="B560" s="202" t="s">
        <v>723</v>
      </c>
      <c r="D560" s="203">
        <v>17.2</v>
      </c>
      <c r="E560" s="203" t="s">
        <v>215</v>
      </c>
      <c r="F560" s="202">
        <v>2020</v>
      </c>
      <c r="G560" s="203">
        <v>2616549</v>
      </c>
      <c r="H560">
        <v>12264</v>
      </c>
      <c r="I560">
        <v>852</v>
      </c>
      <c r="J560">
        <v>377</v>
      </c>
    </row>
    <row r="561" spans="1:10" ht="14.5" x14ac:dyDescent="0.35">
      <c r="A561" s="202">
        <v>11986</v>
      </c>
      <c r="B561" s="202" t="s">
        <v>724</v>
      </c>
      <c r="D561" s="203">
        <v>1</v>
      </c>
      <c r="E561" s="203" t="s">
        <v>215</v>
      </c>
      <c r="F561" s="202">
        <v>2020</v>
      </c>
      <c r="G561" s="202">
        <v>561730</v>
      </c>
      <c r="H561">
        <v>17516</v>
      </c>
      <c r="I561">
        <v>720</v>
      </c>
      <c r="J561">
        <v>1307</v>
      </c>
    </row>
    <row r="562" spans="1:10" ht="14.5" x14ac:dyDescent="0.35">
      <c r="A562" s="202">
        <v>11986</v>
      </c>
      <c r="B562" s="202" t="s">
        <v>725</v>
      </c>
      <c r="D562" s="203">
        <v>2.1</v>
      </c>
      <c r="E562" s="203" t="s">
        <v>215</v>
      </c>
      <c r="F562" s="202">
        <v>2020</v>
      </c>
      <c r="G562" s="202">
        <v>4948</v>
      </c>
      <c r="H562">
        <v>674</v>
      </c>
      <c r="I562">
        <v>28</v>
      </c>
      <c r="J562">
        <v>50</v>
      </c>
    </row>
    <row r="563" spans="1:10" ht="14.5" x14ac:dyDescent="0.35">
      <c r="A563" s="202">
        <v>11986</v>
      </c>
      <c r="B563" s="202" t="s">
        <v>726</v>
      </c>
      <c r="D563" s="203">
        <v>4</v>
      </c>
      <c r="E563" s="203" t="s">
        <v>215</v>
      </c>
      <c r="F563" s="202">
        <v>2020</v>
      </c>
      <c r="G563" s="202">
        <v>14466850</v>
      </c>
      <c r="H563">
        <v>98126</v>
      </c>
      <c r="I563">
        <v>4035</v>
      </c>
      <c r="J563">
        <v>7321</v>
      </c>
    </row>
    <row r="564" spans="1:10" ht="14.5" x14ac:dyDescent="0.35">
      <c r="A564" s="202">
        <v>11991</v>
      </c>
      <c r="B564" s="202" t="s">
        <v>727</v>
      </c>
      <c r="D564" s="203">
        <v>1</v>
      </c>
      <c r="E564" s="203" t="s">
        <v>215</v>
      </c>
      <c r="F564" s="202">
        <v>2020</v>
      </c>
      <c r="G564" s="202">
        <v>236393</v>
      </c>
      <c r="H564">
        <v>6040</v>
      </c>
      <c r="I564">
        <v>87</v>
      </c>
      <c r="J564">
        <v>120</v>
      </c>
    </row>
    <row r="565" spans="1:10" ht="14.5" x14ac:dyDescent="0.35">
      <c r="A565" s="202">
        <v>11991</v>
      </c>
      <c r="B565" s="202" t="s">
        <v>732</v>
      </c>
      <c r="D565" s="203">
        <v>17.100000000000001</v>
      </c>
      <c r="E565" s="203" t="s">
        <v>215</v>
      </c>
      <c r="F565" s="202">
        <v>2020</v>
      </c>
      <c r="G565" s="204">
        <v>7251009</v>
      </c>
      <c r="H565">
        <v>97727</v>
      </c>
      <c r="I565">
        <v>1289</v>
      </c>
      <c r="J565">
        <v>1674</v>
      </c>
    </row>
    <row r="566" spans="1:10" ht="14.5" x14ac:dyDescent="0.35">
      <c r="A566" s="202">
        <v>11991</v>
      </c>
      <c r="B566" s="202" t="s">
        <v>733</v>
      </c>
      <c r="D566" s="203">
        <v>17.2</v>
      </c>
      <c r="E566" s="203" t="s">
        <v>215</v>
      </c>
      <c r="F566" s="202">
        <v>2020</v>
      </c>
      <c r="G566" s="203">
        <v>1292537</v>
      </c>
      <c r="H566">
        <v>119070</v>
      </c>
      <c r="I566">
        <v>4942</v>
      </c>
      <c r="J566">
        <v>1573</v>
      </c>
    </row>
    <row r="567" spans="1:10" ht="14.5" x14ac:dyDescent="0.35">
      <c r="A567" s="202">
        <v>11991</v>
      </c>
      <c r="B567" s="202" t="s">
        <v>4274</v>
      </c>
      <c r="D567" s="203">
        <v>18</v>
      </c>
      <c r="E567" s="203" t="s">
        <v>215</v>
      </c>
      <c r="F567" s="202">
        <v>2020</v>
      </c>
      <c r="G567" s="202">
        <v>66915</v>
      </c>
      <c r="H567">
        <v>668</v>
      </c>
      <c r="I567">
        <v>0</v>
      </c>
      <c r="J567">
        <v>3</v>
      </c>
    </row>
    <row r="568" spans="1:10" ht="14.5" x14ac:dyDescent="0.35">
      <c r="A568" s="202">
        <v>11991</v>
      </c>
      <c r="B568" s="202" t="s">
        <v>4275</v>
      </c>
      <c r="D568" s="203">
        <v>19.100000000000001</v>
      </c>
      <c r="E568" s="203" t="s">
        <v>215</v>
      </c>
      <c r="F568" s="202">
        <v>2020</v>
      </c>
      <c r="G568" s="205">
        <v>5137</v>
      </c>
      <c r="H568">
        <v>42</v>
      </c>
      <c r="I568">
        <v>1</v>
      </c>
      <c r="J568">
        <v>6462</v>
      </c>
    </row>
    <row r="569" spans="1:10" ht="14.5" x14ac:dyDescent="0.35">
      <c r="A569" s="202">
        <v>11991</v>
      </c>
      <c r="B569" s="202" t="s">
        <v>4276</v>
      </c>
      <c r="D569" s="203">
        <v>19.2</v>
      </c>
      <c r="E569" s="203" t="s">
        <v>215</v>
      </c>
      <c r="F569" s="204">
        <v>2020</v>
      </c>
      <c r="G569" s="206">
        <v>32477</v>
      </c>
      <c r="H569">
        <v>0</v>
      </c>
      <c r="I569">
        <v>0</v>
      </c>
      <c r="J569">
        <v>0</v>
      </c>
    </row>
    <row r="570" spans="1:10" ht="14.5" x14ac:dyDescent="0.35">
      <c r="A570" s="202">
        <v>11991</v>
      </c>
      <c r="B570" s="202" t="s">
        <v>734</v>
      </c>
      <c r="D570" s="203">
        <v>19.3</v>
      </c>
      <c r="E570" s="203" t="s">
        <v>215</v>
      </c>
      <c r="F570" s="204">
        <v>2020</v>
      </c>
      <c r="G570" s="205">
        <v>264818</v>
      </c>
      <c r="H570">
        <v>206100</v>
      </c>
      <c r="I570">
        <v>4632</v>
      </c>
      <c r="J570">
        <v>6241</v>
      </c>
    </row>
    <row r="571" spans="1:10" ht="14.5" x14ac:dyDescent="0.35">
      <c r="A571" s="202">
        <v>11991</v>
      </c>
      <c r="B571" s="202" t="s">
        <v>735</v>
      </c>
      <c r="D571" s="203">
        <v>19.399999999999999</v>
      </c>
      <c r="E571" s="203" t="s">
        <v>215</v>
      </c>
      <c r="F571" s="204">
        <v>2020</v>
      </c>
      <c r="G571" s="206">
        <v>24340699</v>
      </c>
      <c r="H571">
        <v>0</v>
      </c>
      <c r="I571">
        <v>0</v>
      </c>
      <c r="J571">
        <v>0</v>
      </c>
    </row>
    <row r="572" spans="1:10" ht="14.5" x14ac:dyDescent="0.35">
      <c r="A572" s="202">
        <v>11991</v>
      </c>
      <c r="B572" s="202" t="s">
        <v>728</v>
      </c>
      <c r="D572" s="203">
        <v>2.1</v>
      </c>
      <c r="E572" s="203" t="s">
        <v>215</v>
      </c>
      <c r="F572" s="202">
        <v>2020</v>
      </c>
      <c r="G572" s="202">
        <v>715237</v>
      </c>
      <c r="H572">
        <v>7317</v>
      </c>
      <c r="I572">
        <v>126</v>
      </c>
      <c r="J572">
        <v>161</v>
      </c>
    </row>
    <row r="573" spans="1:10" ht="14.5" x14ac:dyDescent="0.35">
      <c r="A573" s="202">
        <v>11991</v>
      </c>
      <c r="B573" s="202" t="s">
        <v>4277</v>
      </c>
      <c r="D573" s="203">
        <v>21.1</v>
      </c>
      <c r="E573" s="203" t="s">
        <v>215</v>
      </c>
      <c r="F573" s="202">
        <v>2020</v>
      </c>
      <c r="G573" s="202">
        <v>29680</v>
      </c>
      <c r="H573">
        <v>30</v>
      </c>
      <c r="I573">
        <v>0</v>
      </c>
      <c r="J573">
        <v>5011</v>
      </c>
    </row>
    <row r="574" spans="1:10" ht="14.5" x14ac:dyDescent="0.35">
      <c r="A574" s="202">
        <v>11991</v>
      </c>
      <c r="B574" s="202" t="s">
        <v>736</v>
      </c>
      <c r="D574" s="203">
        <v>21.2</v>
      </c>
      <c r="E574" s="203" t="s">
        <v>215</v>
      </c>
      <c r="F574" s="202">
        <v>2020</v>
      </c>
      <c r="G574" s="202">
        <v>5781624</v>
      </c>
      <c r="H574">
        <v>56082</v>
      </c>
      <c r="I574">
        <v>1243</v>
      </c>
      <c r="J574">
        <v>1648</v>
      </c>
    </row>
    <row r="575" spans="1:10" ht="14.5" x14ac:dyDescent="0.35">
      <c r="A575" s="202">
        <v>11991</v>
      </c>
      <c r="B575" s="202" t="s">
        <v>737</v>
      </c>
      <c r="D575" s="203">
        <v>23</v>
      </c>
      <c r="E575" s="203" t="s">
        <v>215</v>
      </c>
      <c r="F575" s="202">
        <v>2020</v>
      </c>
      <c r="G575" s="202">
        <v>178760</v>
      </c>
      <c r="H575">
        <v>1785</v>
      </c>
      <c r="I575">
        <v>18</v>
      </c>
      <c r="J575">
        <v>31</v>
      </c>
    </row>
    <row r="576" spans="1:10" ht="14.5" x14ac:dyDescent="0.35">
      <c r="A576" s="202">
        <v>11991</v>
      </c>
      <c r="B576" s="202" t="s">
        <v>729</v>
      </c>
      <c r="D576" s="203">
        <v>5.0999999999999996</v>
      </c>
      <c r="E576" s="203" t="s">
        <v>215</v>
      </c>
      <c r="F576" s="202">
        <v>2020</v>
      </c>
      <c r="G576" s="202">
        <v>7727745</v>
      </c>
      <c r="H576">
        <v>52254</v>
      </c>
      <c r="I576">
        <v>742</v>
      </c>
      <c r="J576">
        <v>944</v>
      </c>
    </row>
    <row r="577" spans="1:10" ht="14.5" x14ac:dyDescent="0.35">
      <c r="A577" s="202">
        <v>11991</v>
      </c>
      <c r="B577" s="202" t="s">
        <v>730</v>
      </c>
      <c r="D577" s="203">
        <v>5.2</v>
      </c>
      <c r="E577" s="203" t="s">
        <v>215</v>
      </c>
      <c r="F577" s="202">
        <v>2020</v>
      </c>
      <c r="G577" s="202">
        <v>3871020</v>
      </c>
      <c r="H577">
        <v>34487</v>
      </c>
      <c r="I577">
        <v>487</v>
      </c>
      <c r="J577">
        <v>615</v>
      </c>
    </row>
    <row r="578" spans="1:10" ht="14.5" x14ac:dyDescent="0.35">
      <c r="A578" s="202">
        <v>11991</v>
      </c>
      <c r="B578" s="202" t="s">
        <v>731</v>
      </c>
      <c r="D578" s="203">
        <v>9</v>
      </c>
      <c r="E578" s="203" t="s">
        <v>215</v>
      </c>
      <c r="F578" s="202">
        <v>2020</v>
      </c>
      <c r="G578" s="202">
        <v>38507377</v>
      </c>
      <c r="H578">
        <v>539967</v>
      </c>
      <c r="I578">
        <v>258</v>
      </c>
      <c r="J578">
        <v>677</v>
      </c>
    </row>
    <row r="579" spans="1:10" ht="14.5" x14ac:dyDescent="0.35">
      <c r="A579" s="202">
        <v>12190</v>
      </c>
      <c r="B579" s="202" t="s">
        <v>738</v>
      </c>
      <c r="D579" s="203">
        <v>9</v>
      </c>
      <c r="E579" s="203" t="s">
        <v>215</v>
      </c>
      <c r="F579" s="202">
        <v>2020</v>
      </c>
      <c r="G579" s="202">
        <v>17702299</v>
      </c>
      <c r="H579">
        <v>458559</v>
      </c>
      <c r="I579">
        <v>38249</v>
      </c>
      <c r="J579">
        <v>20250</v>
      </c>
    </row>
    <row r="580" spans="1:10" ht="14.5" x14ac:dyDescent="0.35">
      <c r="A580" s="202">
        <v>12237</v>
      </c>
      <c r="B580" s="202" t="s">
        <v>739</v>
      </c>
      <c r="D580" s="203">
        <v>4</v>
      </c>
      <c r="E580" s="203" t="s">
        <v>215</v>
      </c>
      <c r="F580" s="202">
        <v>2020</v>
      </c>
      <c r="G580" s="202">
        <v>1505448</v>
      </c>
      <c r="H580">
        <v>122164</v>
      </c>
      <c r="I580">
        <v>10003</v>
      </c>
      <c r="J580">
        <v>5379</v>
      </c>
    </row>
    <row r="581" spans="1:10" ht="14.5" x14ac:dyDescent="0.35">
      <c r="A581" s="202">
        <v>12237</v>
      </c>
      <c r="B581" s="202" t="s">
        <v>740</v>
      </c>
      <c r="D581" s="203">
        <v>9</v>
      </c>
      <c r="E581" s="203" t="s">
        <v>215</v>
      </c>
      <c r="F581" s="202">
        <v>2020</v>
      </c>
      <c r="G581" s="202">
        <v>697</v>
      </c>
      <c r="H581">
        <v>156</v>
      </c>
      <c r="I581">
        <v>13</v>
      </c>
      <c r="J581">
        <v>11</v>
      </c>
    </row>
    <row r="582" spans="1:10" ht="14.5" x14ac:dyDescent="0.35">
      <c r="A582" s="202">
        <v>12260</v>
      </c>
      <c r="B582" s="202" t="s">
        <v>741</v>
      </c>
      <c r="D582" s="203">
        <v>11</v>
      </c>
      <c r="E582" s="203" t="s">
        <v>215</v>
      </c>
      <c r="F582" s="202">
        <v>2020</v>
      </c>
      <c r="G582" s="202">
        <v>591674</v>
      </c>
      <c r="H582">
        <v>963</v>
      </c>
      <c r="I582">
        <v>47</v>
      </c>
      <c r="J582">
        <v>96</v>
      </c>
    </row>
    <row r="583" spans="1:10" ht="14.5" x14ac:dyDescent="0.35">
      <c r="A583" s="202">
        <v>12260</v>
      </c>
      <c r="B583" s="202" t="s">
        <v>742</v>
      </c>
      <c r="D583" s="203">
        <v>17.100000000000001</v>
      </c>
      <c r="E583" s="203" t="s">
        <v>215</v>
      </c>
      <c r="F583" s="202">
        <v>2020</v>
      </c>
      <c r="G583" s="204">
        <v>8530</v>
      </c>
      <c r="H583">
        <v>17</v>
      </c>
      <c r="I583">
        <v>1</v>
      </c>
      <c r="J583">
        <v>2</v>
      </c>
    </row>
    <row r="584" spans="1:10" ht="14.5" x14ac:dyDescent="0.35">
      <c r="A584" s="202">
        <v>12260</v>
      </c>
      <c r="B584" s="202" t="s">
        <v>743</v>
      </c>
      <c r="D584" s="203">
        <v>17.2</v>
      </c>
      <c r="E584" s="203" t="s">
        <v>215</v>
      </c>
      <c r="F584" s="202">
        <v>2020</v>
      </c>
      <c r="G584" s="203">
        <v>2450</v>
      </c>
      <c r="H584">
        <v>5</v>
      </c>
      <c r="I584">
        <v>0</v>
      </c>
      <c r="J584">
        <v>0</v>
      </c>
    </row>
    <row r="585" spans="1:10" ht="14.5" x14ac:dyDescent="0.35">
      <c r="A585" s="202">
        <v>12260</v>
      </c>
      <c r="B585" s="202" t="s">
        <v>744</v>
      </c>
      <c r="D585" s="203">
        <v>18</v>
      </c>
      <c r="E585" s="203" t="s">
        <v>215</v>
      </c>
      <c r="F585" s="202">
        <v>2020</v>
      </c>
      <c r="G585" s="202">
        <v>2171</v>
      </c>
      <c r="H585">
        <v>2</v>
      </c>
      <c r="I585">
        <v>0</v>
      </c>
      <c r="J585">
        <v>0</v>
      </c>
    </row>
    <row r="586" spans="1:10" ht="14.5" x14ac:dyDescent="0.35">
      <c r="A586" s="202">
        <v>12262</v>
      </c>
      <c r="B586" s="202" t="s">
        <v>745</v>
      </c>
      <c r="D586" s="203">
        <v>1</v>
      </c>
      <c r="E586" s="203" t="s">
        <v>215</v>
      </c>
      <c r="F586" s="202">
        <v>2020</v>
      </c>
      <c r="G586" s="202">
        <v>36248</v>
      </c>
      <c r="H586">
        <v>2449</v>
      </c>
      <c r="I586">
        <v>6</v>
      </c>
      <c r="J586">
        <v>10</v>
      </c>
    </row>
    <row r="587" spans="1:10" ht="14.5" x14ac:dyDescent="0.35">
      <c r="A587" s="202">
        <v>12262</v>
      </c>
      <c r="B587" s="202" t="s">
        <v>750</v>
      </c>
      <c r="D587" s="203">
        <v>17.100000000000001</v>
      </c>
      <c r="E587" s="203" t="s">
        <v>215</v>
      </c>
      <c r="F587" s="202">
        <v>2020</v>
      </c>
      <c r="G587" s="204">
        <v>2269359</v>
      </c>
      <c r="H587">
        <v>32472</v>
      </c>
      <c r="I587">
        <v>690</v>
      </c>
      <c r="J587">
        <v>1135</v>
      </c>
    </row>
    <row r="588" spans="1:10" ht="14.5" x14ac:dyDescent="0.35">
      <c r="A588" s="202">
        <v>12262</v>
      </c>
      <c r="B588" s="202" t="s">
        <v>4278</v>
      </c>
      <c r="D588" s="203">
        <v>17.2</v>
      </c>
      <c r="E588" s="203" t="s">
        <v>215</v>
      </c>
      <c r="F588" s="202">
        <v>2020</v>
      </c>
      <c r="G588" s="203">
        <v>0</v>
      </c>
      <c r="H588">
        <v>0</v>
      </c>
      <c r="I588">
        <v>0</v>
      </c>
      <c r="J588">
        <v>0</v>
      </c>
    </row>
    <row r="589" spans="1:10" ht="14.5" x14ac:dyDescent="0.35">
      <c r="A589" s="202">
        <v>12262</v>
      </c>
      <c r="B589" s="202" t="s">
        <v>751</v>
      </c>
      <c r="D589" s="203">
        <v>18</v>
      </c>
      <c r="E589" s="203" t="s">
        <v>215</v>
      </c>
      <c r="F589" s="202">
        <v>2020</v>
      </c>
      <c r="G589" s="202">
        <v>15141</v>
      </c>
      <c r="H589">
        <v>934</v>
      </c>
      <c r="I589">
        <v>35</v>
      </c>
      <c r="J589">
        <v>58</v>
      </c>
    </row>
    <row r="590" spans="1:10" ht="14.5" x14ac:dyDescent="0.35">
      <c r="A590" s="202">
        <v>12262</v>
      </c>
      <c r="B590" s="202" t="s">
        <v>752</v>
      </c>
      <c r="D590" s="203">
        <v>19.3</v>
      </c>
      <c r="E590" s="203" t="s">
        <v>215</v>
      </c>
      <c r="F590" s="204">
        <v>2020</v>
      </c>
      <c r="G590" s="205">
        <v>41202</v>
      </c>
      <c r="H590">
        <v>74834</v>
      </c>
      <c r="I590">
        <v>1793</v>
      </c>
      <c r="J590">
        <v>2951</v>
      </c>
    </row>
    <row r="591" spans="1:10" ht="14.5" x14ac:dyDescent="0.35">
      <c r="A591" s="202">
        <v>12262</v>
      </c>
      <c r="B591" s="202" t="s">
        <v>753</v>
      </c>
      <c r="D591" s="203">
        <v>19.399999999999999</v>
      </c>
      <c r="E591" s="203" t="s">
        <v>215</v>
      </c>
      <c r="F591" s="204">
        <v>2020</v>
      </c>
      <c r="G591" s="206">
        <v>5640539</v>
      </c>
      <c r="H591">
        <v>0</v>
      </c>
      <c r="I591">
        <v>0</v>
      </c>
      <c r="J591">
        <v>0</v>
      </c>
    </row>
    <row r="592" spans="1:10" ht="14.5" x14ac:dyDescent="0.35">
      <c r="A592" s="202">
        <v>12262</v>
      </c>
      <c r="B592" s="202" t="s">
        <v>746</v>
      </c>
      <c r="D592" s="203">
        <v>2.1</v>
      </c>
      <c r="E592" s="203" t="s">
        <v>215</v>
      </c>
      <c r="F592" s="202">
        <v>2020</v>
      </c>
      <c r="G592" s="202">
        <v>19518</v>
      </c>
      <c r="H592">
        <v>1322</v>
      </c>
      <c r="I592">
        <v>3</v>
      </c>
      <c r="J592">
        <v>5</v>
      </c>
    </row>
    <row r="593" spans="1:10" ht="14.5" x14ac:dyDescent="0.35">
      <c r="A593" s="202">
        <v>12262</v>
      </c>
      <c r="B593" s="202" t="s">
        <v>754</v>
      </c>
      <c r="D593" s="203">
        <v>21.2</v>
      </c>
      <c r="E593" s="203" t="s">
        <v>215</v>
      </c>
      <c r="F593" s="202">
        <v>2020</v>
      </c>
      <c r="G593" s="202">
        <v>1346731</v>
      </c>
      <c r="H593">
        <v>16673</v>
      </c>
      <c r="I593">
        <v>398</v>
      </c>
      <c r="J593">
        <v>655</v>
      </c>
    </row>
    <row r="594" spans="1:10" ht="14.5" x14ac:dyDescent="0.35">
      <c r="A594" s="202">
        <v>12262</v>
      </c>
      <c r="B594" s="202" t="s">
        <v>747</v>
      </c>
      <c r="D594" s="203">
        <v>5.0999999999999996</v>
      </c>
      <c r="E594" s="203" t="s">
        <v>215</v>
      </c>
      <c r="F594" s="202">
        <v>2020</v>
      </c>
      <c r="G594" s="202">
        <v>523386</v>
      </c>
      <c r="H594">
        <v>12296</v>
      </c>
      <c r="I594">
        <v>122</v>
      </c>
      <c r="J594">
        <v>201</v>
      </c>
    </row>
    <row r="595" spans="1:10" ht="14.5" x14ac:dyDescent="0.35">
      <c r="A595" s="202">
        <v>12262</v>
      </c>
      <c r="B595" s="202" t="s">
        <v>748</v>
      </c>
      <c r="D595" s="203">
        <v>5.2</v>
      </c>
      <c r="E595" s="203" t="s">
        <v>215</v>
      </c>
      <c r="F595" s="202">
        <v>2020</v>
      </c>
      <c r="G595" s="202">
        <v>208800</v>
      </c>
      <c r="H595">
        <v>15018</v>
      </c>
      <c r="I595">
        <v>59</v>
      </c>
      <c r="J595">
        <v>97</v>
      </c>
    </row>
    <row r="596" spans="1:10" ht="14.5" x14ac:dyDescent="0.35">
      <c r="A596" s="202">
        <v>12262</v>
      </c>
      <c r="B596" s="202" t="s">
        <v>749</v>
      </c>
      <c r="D596" s="203">
        <v>9</v>
      </c>
      <c r="E596" s="203" t="s">
        <v>215</v>
      </c>
      <c r="F596" s="202">
        <v>2020</v>
      </c>
      <c r="G596" s="202">
        <v>6514310</v>
      </c>
      <c r="H596">
        <v>61081</v>
      </c>
      <c r="I596">
        <v>505</v>
      </c>
      <c r="J596">
        <v>832</v>
      </c>
    </row>
    <row r="597" spans="1:10" ht="14.5" x14ac:dyDescent="0.35">
      <c r="A597" s="202">
        <v>12287</v>
      </c>
      <c r="B597" s="202" t="s">
        <v>755</v>
      </c>
      <c r="D597" s="203">
        <v>19.100000000000001</v>
      </c>
      <c r="E597" s="203" t="s">
        <v>215</v>
      </c>
      <c r="F597" s="202">
        <v>2020</v>
      </c>
      <c r="G597" s="205">
        <v>582115</v>
      </c>
      <c r="H597">
        <v>33778</v>
      </c>
      <c r="I597">
        <v>7593</v>
      </c>
      <c r="J597">
        <v>1766</v>
      </c>
    </row>
    <row r="598" spans="1:10" ht="14.5" x14ac:dyDescent="0.35">
      <c r="A598" s="202">
        <v>12287</v>
      </c>
      <c r="B598" s="202" t="s">
        <v>756</v>
      </c>
      <c r="D598" s="203">
        <v>19.2</v>
      </c>
      <c r="E598" s="203" t="s">
        <v>215</v>
      </c>
      <c r="F598" s="204">
        <v>2020</v>
      </c>
      <c r="G598" s="206">
        <v>10513257</v>
      </c>
      <c r="H598">
        <v>0</v>
      </c>
      <c r="I598">
        <v>0</v>
      </c>
      <c r="J598">
        <v>0</v>
      </c>
    </row>
    <row r="599" spans="1:10" ht="14.5" x14ac:dyDescent="0.35">
      <c r="A599" s="202">
        <v>12287</v>
      </c>
      <c r="B599" s="202" t="s">
        <v>757</v>
      </c>
      <c r="D599" s="203">
        <v>21.1</v>
      </c>
      <c r="E599" s="203" t="s">
        <v>215</v>
      </c>
      <c r="F599" s="202">
        <v>2020</v>
      </c>
      <c r="G599" s="202">
        <v>8310062</v>
      </c>
      <c r="H599">
        <v>20990</v>
      </c>
      <c r="I599">
        <v>4695</v>
      </c>
      <c r="J599">
        <v>1040</v>
      </c>
    </row>
    <row r="600" spans="1:10" ht="14.5" x14ac:dyDescent="0.35">
      <c r="A600" s="202">
        <v>12294</v>
      </c>
      <c r="B600" s="202" t="s">
        <v>758</v>
      </c>
      <c r="D600" s="203">
        <v>23</v>
      </c>
      <c r="E600" s="203" t="s">
        <v>215</v>
      </c>
      <c r="F600" s="202">
        <v>2020</v>
      </c>
      <c r="G600" s="202">
        <v>1478758</v>
      </c>
      <c r="H600">
        <v>15677</v>
      </c>
      <c r="I600">
        <v>223</v>
      </c>
      <c r="J600">
        <v>546</v>
      </c>
    </row>
    <row r="601" spans="1:10" ht="14.5" x14ac:dyDescent="0.35">
      <c r="A601" s="202">
        <v>12297</v>
      </c>
      <c r="B601" s="202" t="s">
        <v>759</v>
      </c>
      <c r="D601" s="203">
        <v>24</v>
      </c>
      <c r="E601" s="203" t="s">
        <v>215</v>
      </c>
      <c r="F601" s="202">
        <v>2020</v>
      </c>
      <c r="G601" s="202">
        <v>38554</v>
      </c>
      <c r="H601">
        <v>39</v>
      </c>
      <c r="I601">
        <v>0</v>
      </c>
      <c r="J601">
        <v>10</v>
      </c>
    </row>
    <row r="602" spans="1:10" ht="14.5" x14ac:dyDescent="0.35">
      <c r="A602" s="202">
        <v>12360</v>
      </c>
      <c r="B602" s="202" t="s">
        <v>760</v>
      </c>
      <c r="D602" s="203">
        <v>4</v>
      </c>
      <c r="E602" s="203" t="s">
        <v>215</v>
      </c>
      <c r="F602" s="202">
        <v>2020</v>
      </c>
      <c r="G602" s="202">
        <v>3319676</v>
      </c>
      <c r="H602">
        <v>49289</v>
      </c>
      <c r="I602">
        <v>0</v>
      </c>
      <c r="J602">
        <v>1059</v>
      </c>
    </row>
    <row r="603" spans="1:10" ht="14.5" x14ac:dyDescent="0.35">
      <c r="A603" s="202">
        <v>12416</v>
      </c>
      <c r="B603" s="202" t="s">
        <v>762</v>
      </c>
      <c r="D603" s="203">
        <v>17.100000000000001</v>
      </c>
      <c r="E603" s="203" t="s">
        <v>215</v>
      </c>
      <c r="F603" s="202">
        <v>2020</v>
      </c>
      <c r="G603" s="204">
        <v>11180712</v>
      </c>
      <c r="H603">
        <v>97256</v>
      </c>
      <c r="I603">
        <v>1906</v>
      </c>
      <c r="J603">
        <v>6829</v>
      </c>
    </row>
    <row r="604" spans="1:10" ht="14.5" x14ac:dyDescent="0.35">
      <c r="A604" s="202">
        <v>12416</v>
      </c>
      <c r="B604" s="202" t="s">
        <v>4279</v>
      </c>
      <c r="D604" s="203">
        <v>17.2</v>
      </c>
      <c r="E604" s="203" t="s">
        <v>215</v>
      </c>
      <c r="F604" s="202">
        <v>2020</v>
      </c>
      <c r="G604" s="203">
        <v>0</v>
      </c>
      <c r="H604">
        <v>527</v>
      </c>
      <c r="I604">
        <v>0</v>
      </c>
      <c r="J604">
        <v>0</v>
      </c>
    </row>
    <row r="605" spans="1:10" ht="14.5" x14ac:dyDescent="0.35">
      <c r="A605" s="202">
        <v>12416</v>
      </c>
      <c r="B605" s="202" t="s">
        <v>763</v>
      </c>
      <c r="D605" s="203">
        <v>19.3</v>
      </c>
      <c r="E605" s="203" t="s">
        <v>215</v>
      </c>
      <c r="F605" s="204">
        <v>2020</v>
      </c>
      <c r="G605" s="205">
        <v>63637</v>
      </c>
      <c r="H605">
        <v>150665</v>
      </c>
      <c r="I605">
        <v>2953</v>
      </c>
      <c r="J605">
        <v>10578</v>
      </c>
    </row>
    <row r="606" spans="1:10" ht="14.5" x14ac:dyDescent="0.35">
      <c r="A606" s="202">
        <v>12416</v>
      </c>
      <c r="B606" s="202" t="s">
        <v>764</v>
      </c>
      <c r="D606" s="203">
        <v>19.399999999999999</v>
      </c>
      <c r="E606" s="203" t="s">
        <v>215</v>
      </c>
      <c r="F606" s="204">
        <v>2020</v>
      </c>
      <c r="G606" s="206">
        <v>6160844</v>
      </c>
      <c r="H606">
        <v>0</v>
      </c>
      <c r="I606">
        <v>0</v>
      </c>
      <c r="J606">
        <v>0</v>
      </c>
    </row>
    <row r="607" spans="1:10" ht="14.5" x14ac:dyDescent="0.35">
      <c r="A607" s="202">
        <v>12416</v>
      </c>
      <c r="B607" s="202" t="s">
        <v>765</v>
      </c>
      <c r="D607" s="203">
        <v>21.2</v>
      </c>
      <c r="E607" s="203" t="s">
        <v>215</v>
      </c>
      <c r="F607" s="202">
        <v>2020</v>
      </c>
      <c r="G607" s="202">
        <v>1637184</v>
      </c>
      <c r="H607">
        <v>97888</v>
      </c>
      <c r="I607">
        <v>1918</v>
      </c>
      <c r="J607">
        <v>6873</v>
      </c>
    </row>
    <row r="608" spans="1:10" ht="14.5" x14ac:dyDescent="0.35">
      <c r="A608" s="202">
        <v>12416</v>
      </c>
      <c r="B608" s="202" t="s">
        <v>766</v>
      </c>
      <c r="D608" s="203">
        <v>24</v>
      </c>
      <c r="E608" s="203" t="s">
        <v>215</v>
      </c>
      <c r="F608" s="202">
        <v>2020</v>
      </c>
      <c r="G608" s="202">
        <v>305875</v>
      </c>
      <c r="H608">
        <v>2347</v>
      </c>
      <c r="I608">
        <v>46</v>
      </c>
      <c r="J608">
        <v>165</v>
      </c>
    </row>
    <row r="609" spans="1:10" ht="14.5" x14ac:dyDescent="0.35">
      <c r="A609" s="202">
        <v>12416</v>
      </c>
      <c r="B609" s="202" t="s">
        <v>761</v>
      </c>
      <c r="D609" s="203">
        <v>9</v>
      </c>
      <c r="E609" s="203" t="s">
        <v>215</v>
      </c>
      <c r="F609" s="202">
        <v>2020</v>
      </c>
      <c r="G609" s="202">
        <v>147254</v>
      </c>
      <c r="H609">
        <v>2869</v>
      </c>
      <c r="I609">
        <v>56</v>
      </c>
      <c r="J609">
        <v>201</v>
      </c>
    </row>
    <row r="610" spans="1:10" ht="14.5" x14ac:dyDescent="0.35">
      <c r="A610" s="202">
        <v>12475</v>
      </c>
      <c r="B610" s="202" t="s">
        <v>767</v>
      </c>
      <c r="D610" s="203">
        <v>1</v>
      </c>
      <c r="E610" s="203" t="s">
        <v>215</v>
      </c>
      <c r="F610" s="202">
        <v>2020</v>
      </c>
      <c r="G610" s="202">
        <v>1520</v>
      </c>
      <c r="H610">
        <v>25</v>
      </c>
      <c r="I610">
        <v>0</v>
      </c>
      <c r="J610">
        <v>6</v>
      </c>
    </row>
    <row r="611" spans="1:10" ht="14.5" x14ac:dyDescent="0.35">
      <c r="A611" s="202">
        <v>12475</v>
      </c>
      <c r="B611" s="202" t="s">
        <v>772</v>
      </c>
      <c r="D611" s="203">
        <v>17.100000000000001</v>
      </c>
      <c r="E611" s="203" t="s">
        <v>215</v>
      </c>
      <c r="F611" s="202">
        <v>2020</v>
      </c>
      <c r="G611" s="204">
        <v>593184</v>
      </c>
      <c r="H611">
        <v>10922</v>
      </c>
      <c r="I611">
        <v>727</v>
      </c>
      <c r="J611">
        <v>1289</v>
      </c>
    </row>
    <row r="612" spans="1:10" ht="14.5" x14ac:dyDescent="0.35">
      <c r="A612" s="202">
        <v>12475</v>
      </c>
      <c r="B612" s="202" t="s">
        <v>773</v>
      </c>
      <c r="D612" s="203">
        <v>17.2</v>
      </c>
      <c r="E612" s="203" t="s">
        <v>215</v>
      </c>
      <c r="F612" s="202">
        <v>2020</v>
      </c>
      <c r="G612" s="203">
        <v>1081563</v>
      </c>
      <c r="H612">
        <v>22860</v>
      </c>
      <c r="I612">
        <v>1018</v>
      </c>
      <c r="J612">
        <v>1785</v>
      </c>
    </row>
    <row r="613" spans="1:10" ht="14.5" x14ac:dyDescent="0.35">
      <c r="A613" s="202">
        <v>12475</v>
      </c>
      <c r="B613" s="202" t="s">
        <v>774</v>
      </c>
      <c r="D613" s="203">
        <v>19.3</v>
      </c>
      <c r="E613" s="203" t="s">
        <v>215</v>
      </c>
      <c r="F613" s="204">
        <v>2020</v>
      </c>
      <c r="G613" s="205">
        <v>46837</v>
      </c>
      <c r="H613">
        <v>60719</v>
      </c>
      <c r="I613">
        <v>2167</v>
      </c>
      <c r="J613">
        <v>4338</v>
      </c>
    </row>
    <row r="614" spans="1:10" ht="14.5" x14ac:dyDescent="0.35">
      <c r="A614" s="202">
        <v>12475</v>
      </c>
      <c r="B614" s="202" t="s">
        <v>775</v>
      </c>
      <c r="D614" s="203">
        <v>19.399999999999999</v>
      </c>
      <c r="E614" s="203" t="s">
        <v>215</v>
      </c>
      <c r="F614" s="204">
        <v>2020</v>
      </c>
      <c r="G614" s="206">
        <v>5768280</v>
      </c>
      <c r="H614">
        <v>0</v>
      </c>
      <c r="I614">
        <v>0</v>
      </c>
      <c r="J614">
        <v>0</v>
      </c>
    </row>
    <row r="615" spans="1:10" ht="14.5" x14ac:dyDescent="0.35">
      <c r="A615" s="202">
        <v>12475</v>
      </c>
      <c r="B615" s="202" t="s">
        <v>768</v>
      </c>
      <c r="D615" s="203">
        <v>2.1</v>
      </c>
      <c r="E615" s="203" t="s">
        <v>215</v>
      </c>
      <c r="F615" s="202">
        <v>2020</v>
      </c>
      <c r="G615" s="202">
        <v>8805</v>
      </c>
      <c r="H615">
        <v>65</v>
      </c>
      <c r="I615">
        <v>2</v>
      </c>
      <c r="J615">
        <v>27</v>
      </c>
    </row>
    <row r="616" spans="1:10" ht="14.5" x14ac:dyDescent="0.35">
      <c r="A616" s="202">
        <v>12475</v>
      </c>
      <c r="B616" s="202" t="s">
        <v>776</v>
      </c>
      <c r="D616" s="203">
        <v>21.2</v>
      </c>
      <c r="E616" s="203" t="s">
        <v>215</v>
      </c>
      <c r="F616" s="202">
        <v>2020</v>
      </c>
      <c r="G616" s="202">
        <v>1405658</v>
      </c>
      <c r="H616">
        <v>16894</v>
      </c>
      <c r="I616">
        <v>654</v>
      </c>
      <c r="J616">
        <v>1641</v>
      </c>
    </row>
    <row r="617" spans="1:10" ht="14.5" x14ac:dyDescent="0.35">
      <c r="A617" s="202">
        <v>12475</v>
      </c>
      <c r="B617" s="202" t="s">
        <v>769</v>
      </c>
      <c r="D617" s="203">
        <v>5.0999999999999996</v>
      </c>
      <c r="E617" s="203" t="s">
        <v>215</v>
      </c>
      <c r="F617" s="202">
        <v>2020</v>
      </c>
      <c r="G617" s="202">
        <v>3064975</v>
      </c>
      <c r="H617">
        <v>52973</v>
      </c>
      <c r="I617">
        <v>2133</v>
      </c>
      <c r="J617">
        <v>4435</v>
      </c>
    </row>
    <row r="618" spans="1:10" ht="14.5" x14ac:dyDescent="0.35">
      <c r="A618" s="202">
        <v>12475</v>
      </c>
      <c r="B618" s="202" t="s">
        <v>770</v>
      </c>
      <c r="D618" s="203">
        <v>5.2</v>
      </c>
      <c r="E618" s="203" t="s">
        <v>215</v>
      </c>
      <c r="F618" s="202">
        <v>2020</v>
      </c>
      <c r="G618" s="202">
        <v>3000401</v>
      </c>
      <c r="H618">
        <v>61063</v>
      </c>
      <c r="I618">
        <v>2504</v>
      </c>
      <c r="J618">
        <v>5006</v>
      </c>
    </row>
    <row r="619" spans="1:10" ht="14.5" x14ac:dyDescent="0.35">
      <c r="A619" s="202">
        <v>12475</v>
      </c>
      <c r="B619" s="202" t="s">
        <v>771</v>
      </c>
      <c r="D619" s="203">
        <v>9</v>
      </c>
      <c r="E619" s="203" t="s">
        <v>215</v>
      </c>
      <c r="F619" s="202">
        <v>2020</v>
      </c>
      <c r="G619" s="202">
        <v>9342</v>
      </c>
      <c r="H619">
        <v>256</v>
      </c>
      <c r="I619">
        <v>9</v>
      </c>
      <c r="J619">
        <v>85</v>
      </c>
    </row>
    <row r="620" spans="1:10" ht="14.5" x14ac:dyDescent="0.35">
      <c r="A620" s="202">
        <v>12484</v>
      </c>
      <c r="B620" s="202" t="s">
        <v>4280</v>
      </c>
      <c r="D620" s="203">
        <v>4</v>
      </c>
      <c r="E620" s="203" t="s">
        <v>215</v>
      </c>
      <c r="F620" s="202">
        <v>2020</v>
      </c>
      <c r="G620" s="202">
        <v>67697294</v>
      </c>
      <c r="H620">
        <v>1167561</v>
      </c>
      <c r="I620">
        <v>198760</v>
      </c>
      <c r="J620">
        <v>67059</v>
      </c>
    </row>
    <row r="621" spans="1:10" ht="14.5" x14ac:dyDescent="0.35">
      <c r="A621" s="202">
        <v>12484</v>
      </c>
      <c r="B621" s="202" t="s">
        <v>4281</v>
      </c>
      <c r="D621" s="203">
        <v>9</v>
      </c>
      <c r="E621" s="203" t="s">
        <v>215</v>
      </c>
      <c r="F621" s="202">
        <v>2020</v>
      </c>
      <c r="G621" s="202">
        <v>309768</v>
      </c>
      <c r="H621">
        <v>11335</v>
      </c>
      <c r="I621">
        <v>0</v>
      </c>
      <c r="J621">
        <v>0</v>
      </c>
    </row>
    <row r="622" spans="1:10" ht="14.5" x14ac:dyDescent="0.35">
      <c r="A622" s="202">
        <v>12502</v>
      </c>
      <c r="B622" s="202" t="s">
        <v>4282</v>
      </c>
      <c r="D622" s="203">
        <v>19.3</v>
      </c>
      <c r="E622" s="203" t="s">
        <v>215</v>
      </c>
      <c r="F622" s="204">
        <v>2020</v>
      </c>
      <c r="G622" s="205">
        <v>1155</v>
      </c>
      <c r="H622">
        <v>60294</v>
      </c>
      <c r="I622">
        <v>2757</v>
      </c>
      <c r="J622">
        <v>1182</v>
      </c>
    </row>
    <row r="623" spans="1:10" ht="14.5" x14ac:dyDescent="0.35">
      <c r="A623" s="202">
        <v>12502</v>
      </c>
      <c r="B623" s="202" t="s">
        <v>4283</v>
      </c>
      <c r="D623" s="203">
        <v>19.399999999999999</v>
      </c>
      <c r="E623" s="203" t="s">
        <v>215</v>
      </c>
      <c r="F623" s="204">
        <v>2020</v>
      </c>
      <c r="G623" s="206">
        <v>55620</v>
      </c>
      <c r="H623">
        <v>0</v>
      </c>
      <c r="I623">
        <v>0</v>
      </c>
      <c r="J623">
        <v>0</v>
      </c>
    </row>
    <row r="624" spans="1:10" ht="14.5" x14ac:dyDescent="0.35">
      <c r="A624" s="202">
        <v>12502</v>
      </c>
      <c r="B624" s="202" t="s">
        <v>4284</v>
      </c>
      <c r="D624" s="203">
        <v>21.2</v>
      </c>
      <c r="E624" s="203" t="s">
        <v>215</v>
      </c>
      <c r="F624" s="202">
        <v>2020</v>
      </c>
      <c r="G624" s="202">
        <v>7967</v>
      </c>
      <c r="H624">
        <v>13326</v>
      </c>
      <c r="I624">
        <v>609</v>
      </c>
      <c r="J624">
        <v>261</v>
      </c>
    </row>
    <row r="625" spans="1:10" ht="14.5" x14ac:dyDescent="0.35">
      <c r="A625" s="202">
        <v>12521</v>
      </c>
      <c r="B625" s="202" t="s">
        <v>777</v>
      </c>
      <c r="D625" s="203">
        <v>19.100000000000001</v>
      </c>
      <c r="E625" s="203" t="s">
        <v>215</v>
      </c>
      <c r="F625" s="202">
        <v>2020</v>
      </c>
      <c r="G625" s="205">
        <v>53699</v>
      </c>
      <c r="H625">
        <v>104496</v>
      </c>
      <c r="I625">
        <v>4405</v>
      </c>
      <c r="J625">
        <v>3589</v>
      </c>
    </row>
    <row r="626" spans="1:10" ht="14.5" x14ac:dyDescent="0.35">
      <c r="A626" s="202">
        <v>12521</v>
      </c>
      <c r="B626" s="202" t="s">
        <v>778</v>
      </c>
      <c r="D626" s="203">
        <v>19.2</v>
      </c>
      <c r="E626" s="203" t="s">
        <v>215</v>
      </c>
      <c r="F626" s="204">
        <v>2020</v>
      </c>
      <c r="G626" s="206">
        <v>11940797</v>
      </c>
      <c r="H626">
        <v>0</v>
      </c>
      <c r="I626">
        <v>0</v>
      </c>
      <c r="J626">
        <v>0</v>
      </c>
    </row>
    <row r="627" spans="1:10" ht="14.5" x14ac:dyDescent="0.35">
      <c r="A627" s="202">
        <v>12521</v>
      </c>
      <c r="B627" s="202" t="s">
        <v>779</v>
      </c>
      <c r="D627" s="203">
        <v>21.1</v>
      </c>
      <c r="E627" s="203" t="s">
        <v>215</v>
      </c>
      <c r="F627" s="202">
        <v>2020</v>
      </c>
      <c r="G627" s="202">
        <v>7605642</v>
      </c>
      <c r="H627">
        <v>57366</v>
      </c>
      <c r="I627">
        <v>2419</v>
      </c>
      <c r="J627">
        <v>1971</v>
      </c>
    </row>
    <row r="628" spans="1:10" ht="14.5" x14ac:dyDescent="0.35">
      <c r="A628" s="202">
        <v>12536</v>
      </c>
      <c r="B628" s="202" t="s">
        <v>780</v>
      </c>
      <c r="D628" s="203">
        <v>1</v>
      </c>
      <c r="E628" s="203" t="s">
        <v>215</v>
      </c>
      <c r="F628" s="202">
        <v>2020</v>
      </c>
      <c r="G628" s="202">
        <v>6350838</v>
      </c>
      <c r="H628">
        <v>6438</v>
      </c>
      <c r="I628">
        <v>126</v>
      </c>
      <c r="J628">
        <v>154</v>
      </c>
    </row>
    <row r="629" spans="1:10" ht="14.5" x14ac:dyDescent="0.35">
      <c r="A629" s="202">
        <v>12536</v>
      </c>
      <c r="B629" s="202" t="s">
        <v>784</v>
      </c>
      <c r="D629" s="203">
        <v>17.100000000000001</v>
      </c>
      <c r="E629" s="203" t="s">
        <v>215</v>
      </c>
      <c r="F629" s="202">
        <v>2020</v>
      </c>
      <c r="G629" s="204">
        <v>858121</v>
      </c>
      <c r="H629">
        <v>882</v>
      </c>
      <c r="I629">
        <v>17</v>
      </c>
      <c r="J629">
        <v>21</v>
      </c>
    </row>
    <row r="630" spans="1:10" ht="14.5" x14ac:dyDescent="0.35">
      <c r="A630" s="202">
        <v>12536</v>
      </c>
      <c r="B630" s="202" t="s">
        <v>4285</v>
      </c>
      <c r="D630" s="203">
        <v>17.2</v>
      </c>
      <c r="E630" s="203" t="s">
        <v>215</v>
      </c>
      <c r="F630" s="202">
        <v>2020</v>
      </c>
      <c r="G630" s="203">
        <v>0</v>
      </c>
      <c r="H630">
        <v>0</v>
      </c>
      <c r="I630">
        <v>0</v>
      </c>
      <c r="J630">
        <v>0</v>
      </c>
    </row>
    <row r="631" spans="1:10" ht="14.5" x14ac:dyDescent="0.35">
      <c r="A631" s="202">
        <v>12536</v>
      </c>
      <c r="B631" s="202" t="s">
        <v>781</v>
      </c>
      <c r="D631" s="203">
        <v>2.1</v>
      </c>
      <c r="E631" s="203" t="s">
        <v>215</v>
      </c>
      <c r="F631" s="202">
        <v>2020</v>
      </c>
      <c r="G631" s="202">
        <v>15109827</v>
      </c>
      <c r="H631">
        <v>15638</v>
      </c>
      <c r="I631">
        <v>307</v>
      </c>
      <c r="J631">
        <v>374</v>
      </c>
    </row>
    <row r="632" spans="1:10" ht="14.5" x14ac:dyDescent="0.35">
      <c r="A632" s="202">
        <v>12536</v>
      </c>
      <c r="B632" s="202" t="s">
        <v>782</v>
      </c>
      <c r="D632" s="203">
        <v>4</v>
      </c>
      <c r="E632" s="203" t="s">
        <v>215</v>
      </c>
      <c r="F632" s="202">
        <v>2020</v>
      </c>
      <c r="G632" s="202">
        <v>183060159</v>
      </c>
      <c r="H632">
        <v>218678</v>
      </c>
      <c r="I632">
        <v>4296</v>
      </c>
      <c r="J632">
        <v>5226</v>
      </c>
    </row>
    <row r="633" spans="1:10" ht="14.5" x14ac:dyDescent="0.35">
      <c r="A633" s="202">
        <v>12536</v>
      </c>
      <c r="B633" s="202" t="s">
        <v>783</v>
      </c>
      <c r="D633" s="203">
        <v>9</v>
      </c>
      <c r="E633" s="203" t="s">
        <v>215</v>
      </c>
      <c r="F633" s="202">
        <v>2020</v>
      </c>
      <c r="G633" s="202">
        <v>171291</v>
      </c>
      <c r="H633">
        <v>213</v>
      </c>
      <c r="I633">
        <v>4</v>
      </c>
      <c r="J633">
        <v>5</v>
      </c>
    </row>
    <row r="634" spans="1:10" ht="14.5" x14ac:dyDescent="0.35">
      <c r="A634" s="202">
        <v>12548</v>
      </c>
      <c r="B634" s="202" t="s">
        <v>785</v>
      </c>
      <c r="D634" s="203">
        <v>2.4</v>
      </c>
      <c r="E634" s="203" t="s">
        <v>215</v>
      </c>
      <c r="F634" s="202">
        <v>2020</v>
      </c>
      <c r="G634" s="202">
        <v>19428704</v>
      </c>
      <c r="H634">
        <v>188337</v>
      </c>
      <c r="I634">
        <v>0</v>
      </c>
      <c r="J634">
        <v>0</v>
      </c>
    </row>
    <row r="635" spans="1:10" ht="14.5" x14ac:dyDescent="0.35">
      <c r="A635" s="202">
        <v>12572</v>
      </c>
      <c r="B635" s="202" t="s">
        <v>786</v>
      </c>
      <c r="D635" s="203">
        <v>1</v>
      </c>
      <c r="E635" s="203" t="s">
        <v>215</v>
      </c>
      <c r="F635" s="202">
        <v>2020</v>
      </c>
      <c r="G635" s="202">
        <v>4611</v>
      </c>
      <c r="H635">
        <v>49193</v>
      </c>
      <c r="I635">
        <v>1862</v>
      </c>
      <c r="J635">
        <v>3890</v>
      </c>
    </row>
    <row r="636" spans="1:10" ht="14.5" x14ac:dyDescent="0.35">
      <c r="A636" s="202">
        <v>12572</v>
      </c>
      <c r="B636" s="202" t="s">
        <v>788</v>
      </c>
      <c r="D636" s="203">
        <v>17.100000000000001</v>
      </c>
      <c r="E636" s="203" t="s">
        <v>215</v>
      </c>
      <c r="F636" s="202">
        <v>2020</v>
      </c>
      <c r="G636" s="204">
        <v>32995</v>
      </c>
      <c r="H636">
        <v>163072</v>
      </c>
      <c r="I636">
        <v>6568</v>
      </c>
      <c r="J636">
        <v>12710</v>
      </c>
    </row>
    <row r="637" spans="1:10" ht="14.5" x14ac:dyDescent="0.35">
      <c r="A637" s="202">
        <v>12572</v>
      </c>
      <c r="B637" s="202" t="s">
        <v>789</v>
      </c>
      <c r="D637" s="203">
        <v>17.2</v>
      </c>
      <c r="E637" s="203" t="s">
        <v>215</v>
      </c>
      <c r="F637" s="202">
        <v>2020</v>
      </c>
      <c r="G637" s="203">
        <v>14</v>
      </c>
      <c r="H637">
        <v>25723</v>
      </c>
      <c r="I637">
        <v>978</v>
      </c>
      <c r="J637">
        <v>2003</v>
      </c>
    </row>
    <row r="638" spans="1:10" ht="14.5" x14ac:dyDescent="0.35">
      <c r="A638" s="202">
        <v>12572</v>
      </c>
      <c r="B638" s="202" t="s">
        <v>790</v>
      </c>
      <c r="D638" s="203">
        <v>18</v>
      </c>
      <c r="E638" s="203" t="s">
        <v>215</v>
      </c>
      <c r="F638" s="202">
        <v>2020</v>
      </c>
      <c r="G638" s="202">
        <v>38252</v>
      </c>
      <c r="H638">
        <v>39905</v>
      </c>
      <c r="I638">
        <v>1650</v>
      </c>
      <c r="J638">
        <v>3215</v>
      </c>
    </row>
    <row r="639" spans="1:10" ht="14.5" x14ac:dyDescent="0.35">
      <c r="A639" s="202">
        <v>12572</v>
      </c>
      <c r="B639" s="202" t="s">
        <v>791</v>
      </c>
      <c r="D639" s="203">
        <v>19.3</v>
      </c>
      <c r="E639" s="203" t="s">
        <v>215</v>
      </c>
      <c r="F639" s="204">
        <v>2020</v>
      </c>
      <c r="G639" s="205">
        <v>612</v>
      </c>
      <c r="H639">
        <v>135155</v>
      </c>
      <c r="I639">
        <v>5080</v>
      </c>
      <c r="J639">
        <v>10928</v>
      </c>
    </row>
    <row r="640" spans="1:10" ht="14.5" x14ac:dyDescent="0.35">
      <c r="A640" s="202">
        <v>12572</v>
      </c>
      <c r="B640" s="202" t="s">
        <v>792</v>
      </c>
      <c r="D640" s="203">
        <v>19.399999999999999</v>
      </c>
      <c r="E640" s="203" t="s">
        <v>215</v>
      </c>
      <c r="F640" s="204">
        <v>2020</v>
      </c>
      <c r="G640" s="206">
        <v>131441</v>
      </c>
      <c r="H640">
        <v>0</v>
      </c>
      <c r="I640">
        <v>0</v>
      </c>
      <c r="J640">
        <v>0</v>
      </c>
    </row>
    <row r="641" spans="1:10" ht="14.5" x14ac:dyDescent="0.35">
      <c r="A641" s="202">
        <v>12572</v>
      </c>
      <c r="B641" s="202" t="s">
        <v>787</v>
      </c>
      <c r="D641" s="203">
        <v>2.1</v>
      </c>
      <c r="E641" s="203" t="s">
        <v>215</v>
      </c>
      <c r="F641" s="202">
        <v>2020</v>
      </c>
      <c r="G641" s="202">
        <v>11083</v>
      </c>
      <c r="H641">
        <v>61822</v>
      </c>
      <c r="I641">
        <v>2387</v>
      </c>
      <c r="J641">
        <v>4697</v>
      </c>
    </row>
    <row r="642" spans="1:10" ht="14.5" x14ac:dyDescent="0.35">
      <c r="A642" s="202">
        <v>12572</v>
      </c>
      <c r="B642" s="202" t="s">
        <v>793</v>
      </c>
      <c r="D642" s="203">
        <v>21.2</v>
      </c>
      <c r="E642" s="203" t="s">
        <v>215</v>
      </c>
      <c r="F642" s="202">
        <v>2020</v>
      </c>
      <c r="G642" s="202">
        <v>37122</v>
      </c>
      <c r="H642">
        <v>53200</v>
      </c>
      <c r="I642">
        <v>2001</v>
      </c>
      <c r="J642">
        <v>3972</v>
      </c>
    </row>
    <row r="643" spans="1:10" ht="14.5" x14ac:dyDescent="0.35">
      <c r="A643" s="202">
        <v>12572</v>
      </c>
      <c r="B643" s="202" t="s">
        <v>794</v>
      </c>
      <c r="D643" s="203">
        <v>24</v>
      </c>
      <c r="E643" s="203" t="s">
        <v>215</v>
      </c>
      <c r="F643" s="202">
        <v>2020</v>
      </c>
      <c r="G643" s="202">
        <v>132041</v>
      </c>
      <c r="H643">
        <v>27419</v>
      </c>
      <c r="I643">
        <v>3834</v>
      </c>
      <c r="J643">
        <v>2461</v>
      </c>
    </row>
    <row r="644" spans="1:10" ht="14.5" x14ac:dyDescent="0.35">
      <c r="A644" s="202">
        <v>12573</v>
      </c>
      <c r="B644" s="202" t="s">
        <v>795</v>
      </c>
      <c r="D644" s="203">
        <v>1</v>
      </c>
      <c r="E644" s="203" t="s">
        <v>215</v>
      </c>
      <c r="F644" s="202">
        <v>2020</v>
      </c>
      <c r="G644" s="202">
        <v>231436</v>
      </c>
      <c r="H644">
        <v>1956</v>
      </c>
      <c r="I644">
        <v>23</v>
      </c>
      <c r="J644">
        <v>102</v>
      </c>
    </row>
    <row r="645" spans="1:10" ht="14.5" x14ac:dyDescent="0.35">
      <c r="A645" s="202">
        <v>12573</v>
      </c>
      <c r="B645" s="202" t="s">
        <v>799</v>
      </c>
      <c r="D645" s="203">
        <v>17.100000000000001</v>
      </c>
      <c r="E645" s="203" t="s">
        <v>215</v>
      </c>
      <c r="F645" s="202">
        <v>2020</v>
      </c>
      <c r="G645" s="204">
        <v>58006</v>
      </c>
      <c r="H645">
        <v>501</v>
      </c>
      <c r="I645">
        <v>6</v>
      </c>
      <c r="J645">
        <v>26</v>
      </c>
    </row>
    <row r="646" spans="1:10" ht="14.5" x14ac:dyDescent="0.35">
      <c r="A646" s="202">
        <v>12573</v>
      </c>
      <c r="B646" s="202" t="s">
        <v>4286</v>
      </c>
      <c r="D646" s="203">
        <v>17.2</v>
      </c>
      <c r="E646" s="203" t="s">
        <v>215</v>
      </c>
      <c r="F646" s="202">
        <v>2020</v>
      </c>
      <c r="G646" s="203">
        <v>0</v>
      </c>
      <c r="H646">
        <v>0</v>
      </c>
      <c r="I646">
        <v>0</v>
      </c>
      <c r="J646">
        <v>0</v>
      </c>
    </row>
    <row r="647" spans="1:10" ht="14.5" x14ac:dyDescent="0.35">
      <c r="A647" s="202">
        <v>12573</v>
      </c>
      <c r="B647" s="202" t="s">
        <v>796</v>
      </c>
      <c r="D647" s="203">
        <v>2.1</v>
      </c>
      <c r="E647" s="203" t="s">
        <v>215</v>
      </c>
      <c r="F647" s="202">
        <v>2020</v>
      </c>
      <c r="G647" s="202">
        <v>767454</v>
      </c>
      <c r="H647">
        <v>22795</v>
      </c>
      <c r="I647">
        <v>265</v>
      </c>
      <c r="J647">
        <v>1185</v>
      </c>
    </row>
    <row r="648" spans="1:10" ht="14.5" x14ac:dyDescent="0.35">
      <c r="A648" s="202">
        <v>12573</v>
      </c>
      <c r="B648" s="202" t="s">
        <v>797</v>
      </c>
      <c r="D648" s="203">
        <v>4</v>
      </c>
      <c r="E648" s="203" t="s">
        <v>215</v>
      </c>
      <c r="F648" s="202">
        <v>2020</v>
      </c>
      <c r="G648" s="202">
        <v>24419413</v>
      </c>
      <c r="H648">
        <v>95336</v>
      </c>
      <c r="I648">
        <v>1110</v>
      </c>
      <c r="J648">
        <v>4954</v>
      </c>
    </row>
    <row r="649" spans="1:10" ht="14.5" x14ac:dyDescent="0.35">
      <c r="A649" s="202">
        <v>12573</v>
      </c>
      <c r="B649" s="202" t="s">
        <v>798</v>
      </c>
      <c r="D649" s="203">
        <v>9</v>
      </c>
      <c r="E649" s="203" t="s">
        <v>215</v>
      </c>
      <c r="F649" s="202">
        <v>2020</v>
      </c>
      <c r="G649" s="202">
        <v>92050</v>
      </c>
      <c r="H649">
        <v>154</v>
      </c>
      <c r="I649">
        <v>2</v>
      </c>
      <c r="J649">
        <v>8</v>
      </c>
    </row>
    <row r="650" spans="1:10" ht="14.5" x14ac:dyDescent="0.35">
      <c r="A650" s="202">
        <v>12601</v>
      </c>
      <c r="B650" s="202" t="s">
        <v>800</v>
      </c>
      <c r="D650" s="203">
        <v>5.0999999999999996</v>
      </c>
      <c r="E650" s="203" t="s">
        <v>215</v>
      </c>
      <c r="F650" s="202">
        <v>2020</v>
      </c>
      <c r="G650" s="202">
        <v>19425958</v>
      </c>
      <c r="H650">
        <v>112284</v>
      </c>
      <c r="I650">
        <v>11150</v>
      </c>
      <c r="J650">
        <v>4609</v>
      </c>
    </row>
    <row r="651" spans="1:10" ht="14.5" x14ac:dyDescent="0.35">
      <c r="A651" s="202">
        <v>12645</v>
      </c>
      <c r="B651" s="202" t="s">
        <v>801</v>
      </c>
      <c r="D651" s="203">
        <v>1</v>
      </c>
      <c r="E651" s="203" t="s">
        <v>215</v>
      </c>
      <c r="F651" s="202">
        <v>2020</v>
      </c>
      <c r="G651" s="202">
        <v>3390239</v>
      </c>
      <c r="H651">
        <v>3390</v>
      </c>
      <c r="I651">
        <v>0</v>
      </c>
      <c r="J651">
        <v>152</v>
      </c>
    </row>
    <row r="652" spans="1:10" ht="14.5" x14ac:dyDescent="0.35">
      <c r="A652" s="202">
        <v>12645</v>
      </c>
      <c r="B652" s="202" t="s">
        <v>803</v>
      </c>
      <c r="D652" s="203">
        <v>17.100000000000001</v>
      </c>
      <c r="E652" s="203" t="s">
        <v>215</v>
      </c>
      <c r="F652" s="202">
        <v>2020</v>
      </c>
      <c r="G652" s="204">
        <v>372939</v>
      </c>
      <c r="H652">
        <v>373</v>
      </c>
      <c r="I652">
        <v>0</v>
      </c>
      <c r="J652">
        <v>2</v>
      </c>
    </row>
    <row r="653" spans="1:10" ht="14.5" x14ac:dyDescent="0.35">
      <c r="A653" s="202">
        <v>12645</v>
      </c>
      <c r="B653" s="202" t="s">
        <v>4287</v>
      </c>
      <c r="D653" s="203">
        <v>17.2</v>
      </c>
      <c r="E653" s="203" t="s">
        <v>215</v>
      </c>
      <c r="F653" s="202">
        <v>2020</v>
      </c>
      <c r="G653" s="203">
        <v>0</v>
      </c>
      <c r="H653">
        <v>0</v>
      </c>
      <c r="I653">
        <v>0</v>
      </c>
      <c r="J653">
        <v>0</v>
      </c>
    </row>
    <row r="654" spans="1:10" ht="14.5" x14ac:dyDescent="0.35">
      <c r="A654" s="202">
        <v>12645</v>
      </c>
      <c r="B654" s="202" t="s">
        <v>804</v>
      </c>
      <c r="D654" s="203">
        <v>24</v>
      </c>
      <c r="E654" s="203" t="s">
        <v>215</v>
      </c>
      <c r="F654" s="202">
        <v>2020</v>
      </c>
      <c r="G654" s="202">
        <v>4750</v>
      </c>
      <c r="H654">
        <v>5</v>
      </c>
      <c r="I654">
        <v>0</v>
      </c>
      <c r="J654">
        <v>1</v>
      </c>
    </row>
    <row r="655" spans="1:10" ht="14.5" x14ac:dyDescent="0.35">
      <c r="A655" s="202">
        <v>12645</v>
      </c>
      <c r="B655" s="202" t="s">
        <v>802</v>
      </c>
      <c r="D655" s="203">
        <v>4</v>
      </c>
      <c r="E655" s="203" t="s">
        <v>215</v>
      </c>
      <c r="F655" s="202">
        <v>2020</v>
      </c>
      <c r="G655" s="202">
        <v>8813393</v>
      </c>
      <c r="H655">
        <v>18522</v>
      </c>
      <c r="I655">
        <v>0</v>
      </c>
      <c r="J655">
        <v>1252</v>
      </c>
    </row>
    <row r="656" spans="1:10" ht="14.5" x14ac:dyDescent="0.35">
      <c r="A656" s="202">
        <v>12696</v>
      </c>
      <c r="B656" s="202" t="s">
        <v>806</v>
      </c>
      <c r="D656" s="203">
        <v>17.100000000000001</v>
      </c>
      <c r="E656" s="203" t="s">
        <v>215</v>
      </c>
      <c r="F656" s="202">
        <v>2020</v>
      </c>
      <c r="G656" s="204">
        <v>5319</v>
      </c>
      <c r="H656">
        <v>5</v>
      </c>
      <c r="I656">
        <v>0</v>
      </c>
      <c r="J656">
        <v>0</v>
      </c>
    </row>
    <row r="657" spans="1:10" ht="14.5" x14ac:dyDescent="0.35">
      <c r="A657" s="202">
        <v>12696</v>
      </c>
      <c r="B657" s="202" t="s">
        <v>4288</v>
      </c>
      <c r="D657" s="203">
        <v>17.2</v>
      </c>
      <c r="E657" s="203" t="s">
        <v>215</v>
      </c>
      <c r="F657" s="202">
        <v>2020</v>
      </c>
      <c r="G657" s="203">
        <v>0</v>
      </c>
      <c r="H657">
        <v>0</v>
      </c>
      <c r="I657">
        <v>0</v>
      </c>
      <c r="J657">
        <v>0</v>
      </c>
    </row>
    <row r="658" spans="1:10" ht="14.5" x14ac:dyDescent="0.35">
      <c r="A658" s="202">
        <v>12696</v>
      </c>
      <c r="B658" s="202" t="s">
        <v>805</v>
      </c>
      <c r="D658" s="203">
        <v>9</v>
      </c>
      <c r="E658" s="203" t="s">
        <v>215</v>
      </c>
      <c r="F658" s="202">
        <v>2020</v>
      </c>
      <c r="G658" s="202">
        <v>36974</v>
      </c>
      <c r="H658">
        <v>41</v>
      </c>
      <c r="I658">
        <v>4</v>
      </c>
      <c r="J658">
        <v>4</v>
      </c>
    </row>
    <row r="659" spans="1:10" ht="14.5" x14ac:dyDescent="0.35">
      <c r="A659" s="202">
        <v>12718</v>
      </c>
      <c r="B659" s="202" t="s">
        <v>808</v>
      </c>
      <c r="D659" s="203">
        <v>17.100000000000001</v>
      </c>
      <c r="E659" s="203" t="s">
        <v>215</v>
      </c>
      <c r="F659" s="202">
        <v>2020</v>
      </c>
      <c r="G659" s="204">
        <v>17551</v>
      </c>
      <c r="H659">
        <v>21966</v>
      </c>
      <c r="I659">
        <v>0</v>
      </c>
      <c r="J659">
        <v>76</v>
      </c>
    </row>
    <row r="660" spans="1:10" ht="14.5" x14ac:dyDescent="0.35">
      <c r="A660" s="202">
        <v>12718</v>
      </c>
      <c r="B660" s="202" t="s">
        <v>4289</v>
      </c>
      <c r="D660" s="203">
        <v>17.2</v>
      </c>
      <c r="E660" s="203" t="s">
        <v>215</v>
      </c>
      <c r="F660" s="202">
        <v>2020</v>
      </c>
      <c r="G660" s="203">
        <v>0</v>
      </c>
      <c r="H660">
        <v>0</v>
      </c>
      <c r="I660">
        <v>0</v>
      </c>
      <c r="J660">
        <v>0</v>
      </c>
    </row>
    <row r="661" spans="1:10" ht="14.5" x14ac:dyDescent="0.35">
      <c r="A661" s="202">
        <v>12718</v>
      </c>
      <c r="B661" s="202" t="s">
        <v>809</v>
      </c>
      <c r="D661" s="203">
        <v>24</v>
      </c>
      <c r="E661" s="203" t="s">
        <v>215</v>
      </c>
      <c r="F661" s="202">
        <v>2020</v>
      </c>
      <c r="G661" s="202">
        <v>7525</v>
      </c>
      <c r="H661">
        <v>39</v>
      </c>
      <c r="I661">
        <v>1</v>
      </c>
      <c r="J661">
        <v>2</v>
      </c>
    </row>
    <row r="662" spans="1:10" ht="14.5" x14ac:dyDescent="0.35">
      <c r="A662" s="202">
        <v>12718</v>
      </c>
      <c r="B662" s="202" t="s">
        <v>807</v>
      </c>
      <c r="D662" s="203">
        <v>9</v>
      </c>
      <c r="E662" s="203" t="s">
        <v>215</v>
      </c>
      <c r="F662" s="202">
        <v>2020</v>
      </c>
      <c r="G662" s="202">
        <v>507</v>
      </c>
      <c r="H662">
        <v>528</v>
      </c>
      <c r="I662">
        <v>0</v>
      </c>
      <c r="J662">
        <v>2</v>
      </c>
    </row>
    <row r="663" spans="1:10" ht="14.5" x14ac:dyDescent="0.35">
      <c r="A663" s="202">
        <v>12750</v>
      </c>
      <c r="B663" s="202" t="s">
        <v>810</v>
      </c>
      <c r="D663" s="203">
        <v>24</v>
      </c>
      <c r="E663" s="203" t="s">
        <v>215</v>
      </c>
      <c r="F663" s="202">
        <v>2020</v>
      </c>
      <c r="G663" s="202">
        <v>1039777</v>
      </c>
      <c r="H663">
        <v>35787</v>
      </c>
      <c r="I663">
        <v>1247</v>
      </c>
      <c r="J663">
        <v>1438</v>
      </c>
    </row>
    <row r="664" spans="1:10" ht="14.5" x14ac:dyDescent="0.35">
      <c r="A664" s="202">
        <v>12777</v>
      </c>
      <c r="B664" s="202" t="s">
        <v>812</v>
      </c>
      <c r="D664" s="203">
        <v>17.100000000000001</v>
      </c>
      <c r="E664" s="203" t="s">
        <v>215</v>
      </c>
      <c r="F664" s="202">
        <v>2020</v>
      </c>
      <c r="G664" s="204">
        <v>13697</v>
      </c>
      <c r="H664">
        <v>15104</v>
      </c>
      <c r="I664">
        <v>20</v>
      </c>
      <c r="J664">
        <v>1680</v>
      </c>
    </row>
    <row r="665" spans="1:10" ht="14.5" x14ac:dyDescent="0.35">
      <c r="A665" s="202">
        <v>12777</v>
      </c>
      <c r="B665" s="202" t="s">
        <v>4290</v>
      </c>
      <c r="D665" s="203">
        <v>17.2</v>
      </c>
      <c r="E665" s="203" t="s">
        <v>215</v>
      </c>
      <c r="F665" s="202">
        <v>2020</v>
      </c>
      <c r="G665" s="203">
        <v>0</v>
      </c>
      <c r="H665">
        <v>3</v>
      </c>
      <c r="I665">
        <v>0</v>
      </c>
      <c r="J665">
        <v>0</v>
      </c>
    </row>
    <row r="666" spans="1:10" ht="14.5" x14ac:dyDescent="0.35">
      <c r="A666" s="202">
        <v>12777</v>
      </c>
      <c r="B666" s="202" t="s">
        <v>811</v>
      </c>
      <c r="D666" s="203">
        <v>4</v>
      </c>
      <c r="E666" s="203" t="s">
        <v>215</v>
      </c>
      <c r="F666" s="202">
        <v>2020</v>
      </c>
      <c r="G666" s="202">
        <v>1393</v>
      </c>
      <c r="H666">
        <v>104640</v>
      </c>
      <c r="I666">
        <v>124</v>
      </c>
      <c r="J666">
        <v>10613</v>
      </c>
    </row>
    <row r="667" spans="1:10" ht="14.5" x14ac:dyDescent="0.35">
      <c r="A667" s="202">
        <v>12831</v>
      </c>
      <c r="B667" s="202" t="s">
        <v>813</v>
      </c>
      <c r="D667" s="203">
        <v>1</v>
      </c>
      <c r="E667" s="203" t="s">
        <v>215</v>
      </c>
      <c r="F667" s="202">
        <v>2020</v>
      </c>
      <c r="G667" s="202">
        <v>3520966</v>
      </c>
      <c r="H667">
        <v>3524</v>
      </c>
      <c r="I667">
        <v>0</v>
      </c>
      <c r="J667">
        <v>110</v>
      </c>
    </row>
    <row r="668" spans="1:10" ht="14.5" x14ac:dyDescent="0.35">
      <c r="A668" s="202">
        <v>12831</v>
      </c>
      <c r="B668" s="202" t="s">
        <v>819</v>
      </c>
      <c r="D668" s="203">
        <v>17.100000000000001</v>
      </c>
      <c r="E668" s="203" t="s">
        <v>215</v>
      </c>
      <c r="F668" s="202">
        <v>2020</v>
      </c>
      <c r="G668" s="204">
        <v>4146397</v>
      </c>
      <c r="H668">
        <v>142055</v>
      </c>
      <c r="I668">
        <v>0</v>
      </c>
      <c r="J668">
        <v>4428</v>
      </c>
    </row>
    <row r="669" spans="1:10" ht="14.5" x14ac:dyDescent="0.35">
      <c r="A669" s="202">
        <v>12831</v>
      </c>
      <c r="B669" s="202" t="s">
        <v>820</v>
      </c>
      <c r="D669" s="203">
        <v>17.2</v>
      </c>
      <c r="E669" s="203" t="s">
        <v>215</v>
      </c>
      <c r="F669" s="202">
        <v>2020</v>
      </c>
      <c r="G669" s="203">
        <v>2130675</v>
      </c>
      <c r="H669">
        <v>24763</v>
      </c>
      <c r="I669">
        <v>0</v>
      </c>
      <c r="J669">
        <v>772</v>
      </c>
    </row>
    <row r="670" spans="1:10" ht="14.5" x14ac:dyDescent="0.35">
      <c r="A670" s="202">
        <v>12831</v>
      </c>
      <c r="B670" s="202" t="s">
        <v>821</v>
      </c>
      <c r="D670" s="203">
        <v>18</v>
      </c>
      <c r="E670" s="203" t="s">
        <v>215</v>
      </c>
      <c r="F670" s="202">
        <v>2020</v>
      </c>
      <c r="G670" s="202">
        <v>544895</v>
      </c>
      <c r="H670">
        <v>3308</v>
      </c>
      <c r="I670">
        <v>0</v>
      </c>
      <c r="J670">
        <v>103</v>
      </c>
    </row>
    <row r="671" spans="1:10" ht="14.5" x14ac:dyDescent="0.35">
      <c r="A671" s="202">
        <v>12831</v>
      </c>
      <c r="B671" s="202" t="s">
        <v>822</v>
      </c>
      <c r="D671" s="203">
        <v>19.3</v>
      </c>
      <c r="E671" s="203" t="s">
        <v>215</v>
      </c>
      <c r="F671" s="204">
        <v>2020</v>
      </c>
      <c r="G671" s="205">
        <v>0</v>
      </c>
      <c r="H671">
        <v>44781</v>
      </c>
      <c r="I671">
        <v>0</v>
      </c>
      <c r="J671">
        <v>1395</v>
      </c>
    </row>
    <row r="672" spans="1:10" ht="14.5" x14ac:dyDescent="0.35">
      <c r="A672" s="202">
        <v>12831</v>
      </c>
      <c r="B672" s="202" t="s">
        <v>823</v>
      </c>
      <c r="D672" s="203">
        <v>19.399999999999999</v>
      </c>
      <c r="E672" s="203" t="s">
        <v>215</v>
      </c>
      <c r="F672" s="204">
        <v>2020</v>
      </c>
      <c r="G672" s="206">
        <v>387637</v>
      </c>
      <c r="H672">
        <v>0</v>
      </c>
      <c r="I672">
        <v>0</v>
      </c>
      <c r="J672">
        <v>0</v>
      </c>
    </row>
    <row r="673" spans="1:10" ht="14.5" x14ac:dyDescent="0.35">
      <c r="A673" s="202">
        <v>12831</v>
      </c>
      <c r="B673" s="202" t="s">
        <v>814</v>
      </c>
      <c r="D673" s="203">
        <v>2.1</v>
      </c>
      <c r="E673" s="203" t="s">
        <v>215</v>
      </c>
      <c r="F673" s="202">
        <v>2020</v>
      </c>
      <c r="G673" s="202">
        <v>10865001</v>
      </c>
      <c r="H673">
        <v>10866</v>
      </c>
      <c r="I673">
        <v>0</v>
      </c>
      <c r="J673">
        <v>338</v>
      </c>
    </row>
    <row r="674" spans="1:10" ht="14.5" x14ac:dyDescent="0.35">
      <c r="A674" s="202">
        <v>12831</v>
      </c>
      <c r="B674" s="202" t="s">
        <v>824</v>
      </c>
      <c r="D674" s="203">
        <v>21.1</v>
      </c>
      <c r="E674" s="203" t="s">
        <v>215</v>
      </c>
      <c r="F674" s="202">
        <v>2020</v>
      </c>
      <c r="G674" s="202">
        <v>5734</v>
      </c>
      <c r="H674">
        <v>142979</v>
      </c>
      <c r="I674">
        <v>0</v>
      </c>
      <c r="J674">
        <v>4457</v>
      </c>
    </row>
    <row r="675" spans="1:10" ht="14.5" x14ac:dyDescent="0.35">
      <c r="A675" s="202">
        <v>12831</v>
      </c>
      <c r="B675" s="202" t="s">
        <v>4291</v>
      </c>
      <c r="D675" s="203">
        <v>23</v>
      </c>
      <c r="E675" s="203" t="s">
        <v>215</v>
      </c>
      <c r="F675" s="202">
        <v>2020</v>
      </c>
      <c r="G675" s="202">
        <v>8296</v>
      </c>
      <c r="H675">
        <v>99</v>
      </c>
      <c r="I675">
        <v>0</v>
      </c>
      <c r="J675">
        <v>3</v>
      </c>
    </row>
    <row r="676" spans="1:10" ht="14.5" x14ac:dyDescent="0.35">
      <c r="A676" s="202">
        <v>12831</v>
      </c>
      <c r="B676" s="202" t="s">
        <v>825</v>
      </c>
      <c r="D676" s="203">
        <v>24</v>
      </c>
      <c r="E676" s="203" t="s">
        <v>215</v>
      </c>
      <c r="F676" s="202">
        <v>2020</v>
      </c>
      <c r="G676" s="202">
        <v>1771985</v>
      </c>
      <c r="H676">
        <v>9019</v>
      </c>
      <c r="I676">
        <v>0</v>
      </c>
      <c r="J676">
        <v>282</v>
      </c>
    </row>
    <row r="677" spans="1:10" ht="14.5" x14ac:dyDescent="0.35">
      <c r="A677" s="202">
        <v>12831</v>
      </c>
      <c r="B677" s="202" t="s">
        <v>815</v>
      </c>
      <c r="D677" s="203">
        <v>4</v>
      </c>
      <c r="E677" s="203" t="s">
        <v>215</v>
      </c>
      <c r="F677" s="202">
        <v>2020</v>
      </c>
      <c r="G677" s="202">
        <v>49235205</v>
      </c>
      <c r="H677">
        <v>70051</v>
      </c>
      <c r="I677">
        <v>0</v>
      </c>
      <c r="J677">
        <v>2188</v>
      </c>
    </row>
    <row r="678" spans="1:10" ht="14.5" x14ac:dyDescent="0.35">
      <c r="A678" s="202">
        <v>12831</v>
      </c>
      <c r="B678" s="202" t="s">
        <v>816</v>
      </c>
      <c r="D678" s="203">
        <v>5.0999999999999996</v>
      </c>
      <c r="E678" s="203" t="s">
        <v>215</v>
      </c>
      <c r="F678" s="202">
        <v>2020</v>
      </c>
      <c r="G678" s="202">
        <v>4007911</v>
      </c>
      <c r="H678">
        <v>92987</v>
      </c>
      <c r="I678">
        <v>0</v>
      </c>
      <c r="J678">
        <v>2899</v>
      </c>
    </row>
    <row r="679" spans="1:10" ht="14.5" x14ac:dyDescent="0.35">
      <c r="A679" s="202">
        <v>12831</v>
      </c>
      <c r="B679" s="202" t="s">
        <v>817</v>
      </c>
      <c r="D679" s="203">
        <v>5.2</v>
      </c>
      <c r="E679" s="203" t="s">
        <v>215</v>
      </c>
      <c r="F679" s="202">
        <v>2020</v>
      </c>
      <c r="G679" s="202">
        <v>14430</v>
      </c>
      <c r="H679">
        <v>19129</v>
      </c>
      <c r="I679">
        <v>0</v>
      </c>
      <c r="J679">
        <v>596</v>
      </c>
    </row>
    <row r="680" spans="1:10" ht="14.5" x14ac:dyDescent="0.35">
      <c r="A680" s="202">
        <v>12831</v>
      </c>
      <c r="B680" s="202" t="s">
        <v>818</v>
      </c>
      <c r="D680" s="203">
        <v>9</v>
      </c>
      <c r="E680" s="203" t="s">
        <v>215</v>
      </c>
      <c r="F680" s="202">
        <v>2020</v>
      </c>
      <c r="G680" s="202">
        <v>4142481</v>
      </c>
      <c r="H680">
        <v>15171</v>
      </c>
      <c r="I680">
        <v>0</v>
      </c>
      <c r="J680">
        <v>474</v>
      </c>
    </row>
    <row r="681" spans="1:10" ht="14.5" x14ac:dyDescent="0.35">
      <c r="A681" s="202">
        <v>12866</v>
      </c>
      <c r="B681" s="202" t="s">
        <v>826</v>
      </c>
      <c r="D681" s="203">
        <v>1</v>
      </c>
      <c r="E681" s="203" t="s">
        <v>215</v>
      </c>
      <c r="F681" s="202">
        <v>2020</v>
      </c>
      <c r="G681" s="202">
        <v>81217</v>
      </c>
      <c r="H681">
        <v>1700</v>
      </c>
      <c r="I681">
        <v>76</v>
      </c>
      <c r="J681">
        <v>120</v>
      </c>
    </row>
    <row r="682" spans="1:10" ht="14.5" x14ac:dyDescent="0.35">
      <c r="A682" s="202">
        <v>12866</v>
      </c>
      <c r="B682" s="202" t="s">
        <v>829</v>
      </c>
      <c r="D682" s="203">
        <v>17.100000000000001</v>
      </c>
      <c r="E682" s="203" t="s">
        <v>215</v>
      </c>
      <c r="F682" s="202">
        <v>2020</v>
      </c>
      <c r="G682" s="204">
        <v>2091156</v>
      </c>
      <c r="H682">
        <v>20370</v>
      </c>
      <c r="I682">
        <v>1289</v>
      </c>
      <c r="J682">
        <v>2027</v>
      </c>
    </row>
    <row r="683" spans="1:10" ht="14.5" x14ac:dyDescent="0.35">
      <c r="A683" s="202">
        <v>12866</v>
      </c>
      <c r="B683" s="202" t="s">
        <v>830</v>
      </c>
      <c r="D683" s="203">
        <v>17.2</v>
      </c>
      <c r="E683" s="203" t="s">
        <v>215</v>
      </c>
      <c r="F683" s="202">
        <v>2020</v>
      </c>
      <c r="G683" s="203">
        <v>24308</v>
      </c>
      <c r="H683">
        <v>217</v>
      </c>
      <c r="I683">
        <v>11</v>
      </c>
      <c r="J683">
        <v>17</v>
      </c>
    </row>
    <row r="684" spans="1:10" ht="14.5" x14ac:dyDescent="0.35">
      <c r="A684" s="202">
        <v>12866</v>
      </c>
      <c r="B684" s="202" t="s">
        <v>831</v>
      </c>
      <c r="D684" s="203">
        <v>19.3</v>
      </c>
      <c r="E684" s="203" t="s">
        <v>215</v>
      </c>
      <c r="F684" s="204">
        <v>2020</v>
      </c>
      <c r="G684" s="205">
        <v>9370</v>
      </c>
      <c r="H684">
        <v>4200</v>
      </c>
      <c r="I684">
        <v>272</v>
      </c>
      <c r="J684">
        <v>428</v>
      </c>
    </row>
    <row r="685" spans="1:10" ht="14.5" x14ac:dyDescent="0.35">
      <c r="A685" s="202">
        <v>12866</v>
      </c>
      <c r="B685" s="202" t="s">
        <v>832</v>
      </c>
      <c r="D685" s="203">
        <v>19.399999999999999</v>
      </c>
      <c r="E685" s="203" t="s">
        <v>215</v>
      </c>
      <c r="F685" s="204">
        <v>2020</v>
      </c>
      <c r="G685" s="206">
        <v>475147</v>
      </c>
      <c r="H685">
        <v>0</v>
      </c>
      <c r="I685">
        <v>0</v>
      </c>
      <c r="J685">
        <v>0</v>
      </c>
    </row>
    <row r="686" spans="1:10" ht="14.5" x14ac:dyDescent="0.35">
      <c r="A686" s="202">
        <v>12866</v>
      </c>
      <c r="B686" s="202" t="s">
        <v>827</v>
      </c>
      <c r="D686" s="203">
        <v>2.1</v>
      </c>
      <c r="E686" s="203" t="s">
        <v>215</v>
      </c>
      <c r="F686" s="202">
        <v>2020</v>
      </c>
      <c r="G686" s="202">
        <v>230362</v>
      </c>
      <c r="H686">
        <v>1913</v>
      </c>
      <c r="I686">
        <v>86</v>
      </c>
      <c r="J686">
        <v>136</v>
      </c>
    </row>
    <row r="687" spans="1:10" ht="14.5" x14ac:dyDescent="0.35">
      <c r="A687" s="202">
        <v>12866</v>
      </c>
      <c r="B687" s="202" t="s">
        <v>833</v>
      </c>
      <c r="D687" s="203">
        <v>21.2</v>
      </c>
      <c r="E687" s="203" t="s">
        <v>215</v>
      </c>
      <c r="F687" s="202">
        <v>2020</v>
      </c>
      <c r="G687" s="202">
        <v>171145</v>
      </c>
      <c r="H687">
        <v>1362</v>
      </c>
      <c r="I687">
        <v>76</v>
      </c>
      <c r="J687">
        <v>120</v>
      </c>
    </row>
    <row r="688" spans="1:10" ht="14.5" x14ac:dyDescent="0.35">
      <c r="A688" s="202">
        <v>12866</v>
      </c>
      <c r="B688" s="202" t="s">
        <v>828</v>
      </c>
      <c r="D688" s="203">
        <v>9</v>
      </c>
      <c r="E688" s="203" t="s">
        <v>215</v>
      </c>
      <c r="F688" s="202">
        <v>2020</v>
      </c>
      <c r="G688" s="202">
        <v>1040914</v>
      </c>
      <c r="H688">
        <v>5201</v>
      </c>
      <c r="I688">
        <v>272</v>
      </c>
      <c r="J688">
        <v>428</v>
      </c>
    </row>
    <row r="689" spans="1:10" ht="14.5" x14ac:dyDescent="0.35">
      <c r="A689" s="202">
        <v>12870</v>
      </c>
      <c r="B689" s="202" t="s">
        <v>834</v>
      </c>
      <c r="D689" s="203">
        <v>17.100000000000001</v>
      </c>
      <c r="E689" s="203" t="s">
        <v>215</v>
      </c>
      <c r="F689" s="202">
        <v>2020</v>
      </c>
      <c r="G689" s="204">
        <v>71667525</v>
      </c>
      <c r="H689">
        <v>85227</v>
      </c>
      <c r="I689">
        <v>0</v>
      </c>
      <c r="J689">
        <v>1838</v>
      </c>
    </row>
    <row r="690" spans="1:10" ht="14.5" x14ac:dyDescent="0.35">
      <c r="A690" s="202">
        <v>12870</v>
      </c>
      <c r="B690" s="202" t="s">
        <v>4292</v>
      </c>
      <c r="D690" s="203">
        <v>17.2</v>
      </c>
      <c r="E690" s="203" t="s">
        <v>215</v>
      </c>
      <c r="F690" s="202">
        <v>2020</v>
      </c>
      <c r="G690" s="203">
        <v>0</v>
      </c>
      <c r="H690">
        <v>0</v>
      </c>
      <c r="I690">
        <v>0</v>
      </c>
      <c r="J690">
        <v>0</v>
      </c>
    </row>
    <row r="691" spans="1:10" ht="14.5" x14ac:dyDescent="0.35">
      <c r="A691" s="202">
        <v>12873</v>
      </c>
      <c r="B691" s="202" t="s">
        <v>837</v>
      </c>
      <c r="D691" s="203">
        <v>17.100000000000001</v>
      </c>
      <c r="E691" s="203" t="s">
        <v>215</v>
      </c>
      <c r="F691" s="202">
        <v>2020</v>
      </c>
      <c r="G691" s="204">
        <v>10613558</v>
      </c>
      <c r="H691">
        <v>116357</v>
      </c>
      <c r="I691">
        <v>18631</v>
      </c>
      <c r="J691">
        <v>3807</v>
      </c>
    </row>
    <row r="692" spans="1:10" ht="14.5" x14ac:dyDescent="0.35">
      <c r="A692" s="202">
        <v>12873</v>
      </c>
      <c r="B692" s="202" t="s">
        <v>4293</v>
      </c>
      <c r="D692" s="203">
        <v>17.2</v>
      </c>
      <c r="E692" s="203" t="s">
        <v>215</v>
      </c>
      <c r="F692" s="202">
        <v>2020</v>
      </c>
      <c r="G692" s="203">
        <v>0</v>
      </c>
      <c r="H692">
        <v>0</v>
      </c>
      <c r="I692">
        <v>0</v>
      </c>
      <c r="J692">
        <v>0</v>
      </c>
    </row>
    <row r="693" spans="1:10" ht="14.5" x14ac:dyDescent="0.35">
      <c r="A693" s="202">
        <v>12873</v>
      </c>
      <c r="B693" s="202" t="s">
        <v>838</v>
      </c>
      <c r="D693" s="203">
        <v>19.100000000000001</v>
      </c>
      <c r="E693" s="203" t="s">
        <v>215</v>
      </c>
      <c r="F693" s="202">
        <v>2020</v>
      </c>
      <c r="G693" s="205">
        <v>655867</v>
      </c>
      <c r="H693">
        <v>119327</v>
      </c>
      <c r="I693">
        <v>19107</v>
      </c>
      <c r="J693">
        <v>3905</v>
      </c>
    </row>
    <row r="694" spans="1:10" ht="14.5" x14ac:dyDescent="0.35">
      <c r="A694" s="202">
        <v>12873</v>
      </c>
      <c r="B694" s="202" t="s">
        <v>839</v>
      </c>
      <c r="D694" s="203">
        <v>19.2</v>
      </c>
      <c r="E694" s="203" t="s">
        <v>215</v>
      </c>
      <c r="F694" s="204">
        <v>2020</v>
      </c>
      <c r="G694" s="206">
        <v>13952424</v>
      </c>
      <c r="H694">
        <v>0</v>
      </c>
      <c r="I694">
        <v>0</v>
      </c>
      <c r="J694">
        <v>0</v>
      </c>
    </row>
    <row r="695" spans="1:10" ht="14.5" x14ac:dyDescent="0.35">
      <c r="A695" s="202">
        <v>12873</v>
      </c>
      <c r="B695" s="202" t="s">
        <v>840</v>
      </c>
      <c r="D695" s="203">
        <v>21.1</v>
      </c>
      <c r="E695" s="203" t="s">
        <v>215</v>
      </c>
      <c r="F695" s="202">
        <v>2020</v>
      </c>
      <c r="G695" s="202">
        <v>18964267</v>
      </c>
      <c r="H695">
        <v>160637</v>
      </c>
      <c r="I695">
        <v>25721</v>
      </c>
      <c r="J695">
        <v>5256</v>
      </c>
    </row>
    <row r="696" spans="1:10" ht="14.5" x14ac:dyDescent="0.35">
      <c r="A696" s="202">
        <v>12873</v>
      </c>
      <c r="B696" s="202" t="s">
        <v>835</v>
      </c>
      <c r="D696" s="203">
        <v>4</v>
      </c>
      <c r="E696" s="203" t="s">
        <v>215</v>
      </c>
      <c r="F696" s="202">
        <v>2020</v>
      </c>
      <c r="G696" s="202">
        <v>74328668</v>
      </c>
      <c r="H696">
        <v>776813</v>
      </c>
      <c r="I696">
        <v>124383</v>
      </c>
      <c r="J696">
        <v>25418</v>
      </c>
    </row>
    <row r="697" spans="1:10" ht="14.5" x14ac:dyDescent="0.35">
      <c r="A697" s="202">
        <v>12873</v>
      </c>
      <c r="B697" s="202" t="s">
        <v>836</v>
      </c>
      <c r="D697" s="203">
        <v>9</v>
      </c>
      <c r="E697" s="203" t="s">
        <v>215</v>
      </c>
      <c r="F697" s="202">
        <v>2020</v>
      </c>
      <c r="G697" s="202">
        <v>12645418</v>
      </c>
      <c r="H697">
        <v>107370</v>
      </c>
      <c r="I697">
        <v>17192</v>
      </c>
      <c r="J697">
        <v>3513</v>
      </c>
    </row>
    <row r="698" spans="1:10" ht="14.5" x14ac:dyDescent="0.35">
      <c r="A698" s="202">
        <v>12898</v>
      </c>
      <c r="B698" s="202" t="s">
        <v>841</v>
      </c>
      <c r="D698" s="203">
        <v>1</v>
      </c>
      <c r="E698" s="203" t="s">
        <v>215</v>
      </c>
      <c r="F698" s="202">
        <v>2020</v>
      </c>
      <c r="G698" s="202">
        <v>5278272</v>
      </c>
      <c r="H698">
        <v>5278</v>
      </c>
      <c r="I698">
        <v>0</v>
      </c>
      <c r="J698">
        <v>383</v>
      </c>
    </row>
    <row r="699" spans="1:10" ht="14.5" x14ac:dyDescent="0.35">
      <c r="A699" s="202">
        <v>12898</v>
      </c>
      <c r="B699" s="202" t="s">
        <v>842</v>
      </c>
      <c r="D699" s="203">
        <v>2.1</v>
      </c>
      <c r="E699" s="203" t="s">
        <v>215</v>
      </c>
      <c r="F699" s="202">
        <v>2020</v>
      </c>
      <c r="G699" s="202">
        <v>7917409</v>
      </c>
      <c r="H699">
        <v>7917</v>
      </c>
      <c r="I699">
        <v>0</v>
      </c>
      <c r="J699">
        <v>630</v>
      </c>
    </row>
    <row r="700" spans="1:10" ht="14.5" x14ac:dyDescent="0.35">
      <c r="A700" s="202">
        <v>12898</v>
      </c>
      <c r="B700" s="202" t="s">
        <v>843</v>
      </c>
      <c r="D700" s="203">
        <v>4</v>
      </c>
      <c r="E700" s="203" t="s">
        <v>215</v>
      </c>
      <c r="F700" s="202">
        <v>2020</v>
      </c>
      <c r="G700" s="202">
        <v>51663732</v>
      </c>
      <c r="H700">
        <v>57329</v>
      </c>
      <c r="I700">
        <v>0</v>
      </c>
      <c r="J700">
        <v>4613</v>
      </c>
    </row>
    <row r="701" spans="1:10" ht="14.5" x14ac:dyDescent="0.35">
      <c r="A701" s="202">
        <v>12944</v>
      </c>
      <c r="B701" s="202" t="s">
        <v>844</v>
      </c>
      <c r="D701" s="203">
        <v>2.1</v>
      </c>
      <c r="E701" s="203" t="s">
        <v>215</v>
      </c>
      <c r="F701" s="202">
        <v>2020</v>
      </c>
      <c r="G701" s="202">
        <v>23276</v>
      </c>
      <c r="H701">
        <v>809</v>
      </c>
      <c r="I701">
        <v>1</v>
      </c>
      <c r="J701">
        <v>113</v>
      </c>
    </row>
    <row r="702" spans="1:10" ht="14.5" x14ac:dyDescent="0.35">
      <c r="A702" s="202">
        <v>13004</v>
      </c>
      <c r="B702" s="202" t="s">
        <v>845</v>
      </c>
      <c r="D702" s="203">
        <v>17.100000000000001</v>
      </c>
      <c r="E702" s="203" t="s">
        <v>215</v>
      </c>
      <c r="F702" s="202">
        <v>2020</v>
      </c>
      <c r="G702" s="204">
        <v>6014906</v>
      </c>
      <c r="H702">
        <v>6015</v>
      </c>
      <c r="I702">
        <v>411</v>
      </c>
      <c r="J702">
        <v>261</v>
      </c>
    </row>
    <row r="703" spans="1:10" ht="14.5" x14ac:dyDescent="0.35">
      <c r="A703" s="202">
        <v>13004</v>
      </c>
      <c r="B703" s="202" t="s">
        <v>4294</v>
      </c>
      <c r="D703" s="203">
        <v>17.2</v>
      </c>
      <c r="E703" s="203" t="s">
        <v>215</v>
      </c>
      <c r="F703" s="202">
        <v>2020</v>
      </c>
      <c r="G703" s="203">
        <v>0</v>
      </c>
      <c r="H703">
        <v>0</v>
      </c>
      <c r="I703">
        <v>0</v>
      </c>
      <c r="J703">
        <v>0</v>
      </c>
    </row>
    <row r="704" spans="1:10" ht="14.5" x14ac:dyDescent="0.35">
      <c r="A704" s="202">
        <v>13004</v>
      </c>
      <c r="B704" s="202" t="s">
        <v>846</v>
      </c>
      <c r="D704" s="203">
        <v>19.100000000000001</v>
      </c>
      <c r="E704" s="203" t="s">
        <v>215</v>
      </c>
      <c r="F704" s="202">
        <v>2020</v>
      </c>
      <c r="G704" s="205">
        <v>4327164</v>
      </c>
      <c r="H704">
        <v>90932</v>
      </c>
      <c r="I704">
        <v>6287</v>
      </c>
      <c r="J704">
        <v>4017</v>
      </c>
    </row>
    <row r="705" spans="1:10" ht="14.5" x14ac:dyDescent="0.35">
      <c r="A705" s="202">
        <v>13004</v>
      </c>
      <c r="B705" s="202" t="s">
        <v>847</v>
      </c>
      <c r="D705" s="203">
        <v>19.2</v>
      </c>
      <c r="E705" s="203" t="s">
        <v>215</v>
      </c>
      <c r="F705" s="204">
        <v>2020</v>
      </c>
      <c r="G705" s="206">
        <v>86604383</v>
      </c>
      <c r="H705">
        <v>0</v>
      </c>
      <c r="I705">
        <v>0</v>
      </c>
      <c r="J705">
        <v>0</v>
      </c>
    </row>
    <row r="706" spans="1:10" ht="14.5" x14ac:dyDescent="0.35">
      <c r="A706" s="202">
        <v>13004</v>
      </c>
      <c r="B706" s="202" t="s">
        <v>848</v>
      </c>
      <c r="D706" s="203">
        <v>19.3</v>
      </c>
      <c r="E706" s="203" t="s">
        <v>215</v>
      </c>
      <c r="F706" s="204">
        <v>2020</v>
      </c>
      <c r="G706" s="205">
        <v>128392</v>
      </c>
      <c r="H706">
        <v>5196</v>
      </c>
      <c r="I706">
        <v>354</v>
      </c>
      <c r="J706">
        <v>223</v>
      </c>
    </row>
    <row r="707" spans="1:10" ht="14.5" x14ac:dyDescent="0.35">
      <c r="A707" s="202">
        <v>13004</v>
      </c>
      <c r="B707" s="202" t="s">
        <v>849</v>
      </c>
      <c r="D707" s="203">
        <v>19.399999999999999</v>
      </c>
      <c r="E707" s="203" t="s">
        <v>215</v>
      </c>
      <c r="F707" s="204">
        <v>2020</v>
      </c>
      <c r="G707" s="206">
        <v>5067802</v>
      </c>
      <c r="H707">
        <v>0</v>
      </c>
      <c r="I707">
        <v>0</v>
      </c>
      <c r="J707">
        <v>0</v>
      </c>
    </row>
    <row r="708" spans="1:10" ht="14.5" x14ac:dyDescent="0.35">
      <c r="A708" s="202">
        <v>13004</v>
      </c>
      <c r="B708" s="202" t="s">
        <v>850</v>
      </c>
      <c r="D708" s="203">
        <v>21.1</v>
      </c>
      <c r="E708" s="203" t="s">
        <v>215</v>
      </c>
      <c r="F708" s="202">
        <v>2020</v>
      </c>
      <c r="G708" s="202">
        <v>96687509</v>
      </c>
      <c r="H708">
        <v>96688</v>
      </c>
      <c r="I708">
        <v>6673</v>
      </c>
      <c r="J708">
        <v>4269</v>
      </c>
    </row>
    <row r="709" spans="1:10" ht="14.5" x14ac:dyDescent="0.35">
      <c r="A709" s="202">
        <v>13004</v>
      </c>
      <c r="B709" s="202" t="s">
        <v>851</v>
      </c>
      <c r="D709" s="203">
        <v>21.2</v>
      </c>
      <c r="E709" s="203" t="s">
        <v>215</v>
      </c>
      <c r="F709" s="202">
        <v>2020</v>
      </c>
      <c r="G709" s="202">
        <v>3292217</v>
      </c>
      <c r="H709">
        <v>3292</v>
      </c>
      <c r="I709">
        <v>223</v>
      </c>
      <c r="J709">
        <v>139</v>
      </c>
    </row>
    <row r="710" spans="1:10" ht="14.5" x14ac:dyDescent="0.35">
      <c r="A710" s="202">
        <v>13021</v>
      </c>
      <c r="B710" s="202" t="s">
        <v>852</v>
      </c>
      <c r="D710" s="203">
        <v>1</v>
      </c>
      <c r="E710" s="203" t="s">
        <v>215</v>
      </c>
      <c r="F710" s="202">
        <v>2020</v>
      </c>
      <c r="G710" s="202">
        <v>4051789</v>
      </c>
      <c r="H710">
        <v>27673</v>
      </c>
      <c r="I710">
        <v>2441</v>
      </c>
      <c r="J710">
        <v>1714</v>
      </c>
    </row>
    <row r="711" spans="1:10" ht="14.5" x14ac:dyDescent="0.35">
      <c r="A711" s="202">
        <v>13021</v>
      </c>
      <c r="B711" s="202" t="s">
        <v>857</v>
      </c>
      <c r="D711" s="203">
        <v>17.100000000000001</v>
      </c>
      <c r="E711" s="203" t="s">
        <v>215</v>
      </c>
      <c r="F711" s="202">
        <v>2020</v>
      </c>
      <c r="G711" s="204">
        <v>23693028</v>
      </c>
      <c r="H711">
        <v>131942</v>
      </c>
      <c r="I711">
        <v>11637</v>
      </c>
      <c r="J711">
        <v>8170</v>
      </c>
    </row>
    <row r="712" spans="1:10" ht="14.5" x14ac:dyDescent="0.35">
      <c r="A712" s="202">
        <v>13021</v>
      </c>
      <c r="B712" s="202" t="s">
        <v>4295</v>
      </c>
      <c r="D712" s="203">
        <v>17.2</v>
      </c>
      <c r="E712" s="203" t="s">
        <v>215</v>
      </c>
      <c r="F712" s="202">
        <v>2020</v>
      </c>
      <c r="G712" s="203">
        <v>0</v>
      </c>
      <c r="H712">
        <v>0</v>
      </c>
      <c r="I712">
        <v>0</v>
      </c>
      <c r="J712">
        <v>0</v>
      </c>
    </row>
    <row r="713" spans="1:10" ht="14.5" x14ac:dyDescent="0.35">
      <c r="A713" s="202">
        <v>13021</v>
      </c>
      <c r="B713" s="202" t="s">
        <v>858</v>
      </c>
      <c r="D713" s="203">
        <v>18</v>
      </c>
      <c r="E713" s="203" t="s">
        <v>215</v>
      </c>
      <c r="F713" s="202">
        <v>2020</v>
      </c>
      <c r="G713" s="202">
        <v>9269338</v>
      </c>
      <c r="H713">
        <v>47737</v>
      </c>
      <c r="I713">
        <v>4210</v>
      </c>
      <c r="J713">
        <v>2956</v>
      </c>
    </row>
    <row r="714" spans="1:10" ht="14.5" x14ac:dyDescent="0.35">
      <c r="A714" s="202">
        <v>13021</v>
      </c>
      <c r="B714" s="202" t="s">
        <v>859</v>
      </c>
      <c r="D714" s="203">
        <v>19.100000000000001</v>
      </c>
      <c r="E714" s="203" t="s">
        <v>215</v>
      </c>
      <c r="F714" s="202">
        <v>2020</v>
      </c>
      <c r="G714" s="205">
        <v>39887</v>
      </c>
      <c r="H714">
        <v>6468</v>
      </c>
      <c r="I714">
        <v>570</v>
      </c>
      <c r="J714">
        <v>401</v>
      </c>
    </row>
    <row r="715" spans="1:10" ht="14.5" x14ac:dyDescent="0.35">
      <c r="A715" s="202">
        <v>13021</v>
      </c>
      <c r="B715" s="202" t="s">
        <v>860</v>
      </c>
      <c r="D715" s="203">
        <v>19.2</v>
      </c>
      <c r="E715" s="203" t="s">
        <v>215</v>
      </c>
      <c r="F715" s="204">
        <v>2020</v>
      </c>
      <c r="G715" s="206">
        <v>595193</v>
      </c>
      <c r="H715">
        <v>0</v>
      </c>
      <c r="I715">
        <v>0</v>
      </c>
      <c r="J715">
        <v>0</v>
      </c>
    </row>
    <row r="716" spans="1:10" ht="14.5" x14ac:dyDescent="0.35">
      <c r="A716" s="202">
        <v>13021</v>
      </c>
      <c r="B716" s="202" t="s">
        <v>861</v>
      </c>
      <c r="D716" s="203">
        <v>19.3</v>
      </c>
      <c r="E716" s="203" t="s">
        <v>215</v>
      </c>
      <c r="F716" s="204">
        <v>2020</v>
      </c>
      <c r="G716" s="205">
        <v>99957</v>
      </c>
      <c r="H716">
        <v>126115</v>
      </c>
      <c r="I716">
        <v>11123</v>
      </c>
      <c r="J716">
        <v>7809</v>
      </c>
    </row>
    <row r="717" spans="1:10" ht="14.5" x14ac:dyDescent="0.35">
      <c r="A717" s="202">
        <v>13021</v>
      </c>
      <c r="B717" s="202" t="s">
        <v>862</v>
      </c>
      <c r="D717" s="203">
        <v>19.399999999999999</v>
      </c>
      <c r="E717" s="203" t="s">
        <v>215</v>
      </c>
      <c r="F717" s="204">
        <v>2020</v>
      </c>
      <c r="G717" s="206">
        <v>24199645</v>
      </c>
      <c r="H717">
        <v>0</v>
      </c>
      <c r="I717">
        <v>0</v>
      </c>
      <c r="J717">
        <v>0</v>
      </c>
    </row>
    <row r="718" spans="1:10" ht="14.5" x14ac:dyDescent="0.35">
      <c r="A718" s="202">
        <v>13021</v>
      </c>
      <c r="B718" s="202" t="s">
        <v>853</v>
      </c>
      <c r="D718" s="203">
        <v>2.1</v>
      </c>
      <c r="E718" s="203" t="s">
        <v>215</v>
      </c>
      <c r="F718" s="202">
        <v>2020</v>
      </c>
      <c r="G718" s="202">
        <v>9445285</v>
      </c>
      <c r="H718">
        <v>52831</v>
      </c>
      <c r="I718">
        <v>4660</v>
      </c>
      <c r="J718">
        <v>3272</v>
      </c>
    </row>
    <row r="719" spans="1:10" ht="14.5" x14ac:dyDescent="0.35">
      <c r="A719" s="202">
        <v>13021</v>
      </c>
      <c r="B719" s="202" t="s">
        <v>863</v>
      </c>
      <c r="D719" s="203">
        <v>21.1</v>
      </c>
      <c r="E719" s="203" t="s">
        <v>215</v>
      </c>
      <c r="F719" s="202">
        <v>2020</v>
      </c>
      <c r="G719" s="202">
        <v>750350</v>
      </c>
      <c r="H719">
        <v>9016</v>
      </c>
      <c r="I719">
        <v>795</v>
      </c>
      <c r="J719">
        <v>558</v>
      </c>
    </row>
    <row r="720" spans="1:10" ht="14.5" x14ac:dyDescent="0.35">
      <c r="A720" s="202">
        <v>13021</v>
      </c>
      <c r="B720" s="202" t="s">
        <v>864</v>
      </c>
      <c r="D720" s="203">
        <v>21.2</v>
      </c>
      <c r="E720" s="203" t="s">
        <v>215</v>
      </c>
      <c r="F720" s="202">
        <v>2020</v>
      </c>
      <c r="G720" s="202">
        <v>10926775</v>
      </c>
      <c r="H720">
        <v>61417</v>
      </c>
      <c r="I720">
        <v>5417</v>
      </c>
      <c r="J720">
        <v>3803</v>
      </c>
    </row>
    <row r="721" spans="1:10" ht="14.5" x14ac:dyDescent="0.35">
      <c r="A721" s="202">
        <v>13021</v>
      </c>
      <c r="B721" s="202" t="s">
        <v>865</v>
      </c>
      <c r="D721" s="203">
        <v>23</v>
      </c>
      <c r="E721" s="203" t="s">
        <v>215</v>
      </c>
      <c r="F721" s="202">
        <v>2020</v>
      </c>
      <c r="G721" s="202">
        <v>8944</v>
      </c>
      <c r="H721">
        <v>56</v>
      </c>
      <c r="I721">
        <v>5</v>
      </c>
      <c r="J721">
        <v>3</v>
      </c>
    </row>
    <row r="722" spans="1:10" ht="14.5" x14ac:dyDescent="0.35">
      <c r="A722" s="202">
        <v>13021</v>
      </c>
      <c r="B722" s="202" t="s">
        <v>866</v>
      </c>
      <c r="D722" s="203">
        <v>24</v>
      </c>
      <c r="E722" s="203" t="s">
        <v>215</v>
      </c>
      <c r="F722" s="202">
        <v>2020</v>
      </c>
      <c r="G722" s="202">
        <v>2396857</v>
      </c>
      <c r="H722">
        <v>33306</v>
      </c>
      <c r="I722">
        <v>2937</v>
      </c>
      <c r="J722">
        <v>2062</v>
      </c>
    </row>
    <row r="723" spans="1:10" ht="14.5" x14ac:dyDescent="0.35">
      <c r="A723" s="202">
        <v>13021</v>
      </c>
      <c r="B723" s="202" t="s">
        <v>854</v>
      </c>
      <c r="D723" s="203">
        <v>5.0999999999999996</v>
      </c>
      <c r="E723" s="203" t="s">
        <v>215</v>
      </c>
      <c r="F723" s="202">
        <v>2020</v>
      </c>
      <c r="G723" s="202">
        <v>4081555</v>
      </c>
      <c r="H723">
        <v>27533</v>
      </c>
      <c r="I723">
        <v>2428</v>
      </c>
      <c r="J723">
        <v>1705</v>
      </c>
    </row>
    <row r="724" spans="1:10" ht="14.5" x14ac:dyDescent="0.35">
      <c r="A724" s="202">
        <v>13021</v>
      </c>
      <c r="B724" s="202" t="s">
        <v>855</v>
      </c>
      <c r="D724" s="203">
        <v>5.2</v>
      </c>
      <c r="E724" s="203" t="s">
        <v>215</v>
      </c>
      <c r="F724" s="202">
        <v>2020</v>
      </c>
      <c r="G724" s="202">
        <v>526351</v>
      </c>
      <c r="H724">
        <v>7820</v>
      </c>
      <c r="I724">
        <v>690</v>
      </c>
      <c r="J724">
        <v>484</v>
      </c>
    </row>
    <row r="725" spans="1:10" ht="14.5" x14ac:dyDescent="0.35">
      <c r="A725" s="202">
        <v>13021</v>
      </c>
      <c r="B725" s="202" t="s">
        <v>856</v>
      </c>
      <c r="D725" s="203">
        <v>9</v>
      </c>
      <c r="E725" s="203" t="s">
        <v>215</v>
      </c>
      <c r="F725" s="202">
        <v>2020</v>
      </c>
      <c r="G725" s="202">
        <v>10182260</v>
      </c>
      <c r="H725">
        <v>42979</v>
      </c>
      <c r="I725">
        <v>3791</v>
      </c>
      <c r="J725">
        <v>2661</v>
      </c>
    </row>
    <row r="726" spans="1:10" ht="14.5" x14ac:dyDescent="0.35">
      <c r="A726" s="202">
        <v>13038</v>
      </c>
      <c r="B726" s="202" t="s">
        <v>867</v>
      </c>
      <c r="D726" s="203">
        <v>4</v>
      </c>
      <c r="E726" s="203" t="s">
        <v>215</v>
      </c>
      <c r="F726" s="202">
        <v>2020</v>
      </c>
      <c r="G726" s="202">
        <v>228809</v>
      </c>
      <c r="H726">
        <v>80477</v>
      </c>
      <c r="I726">
        <v>387</v>
      </c>
      <c r="J726">
        <v>6487</v>
      </c>
    </row>
    <row r="727" spans="1:10" ht="14.5" x14ac:dyDescent="0.35">
      <c r="A727" s="202">
        <v>13038</v>
      </c>
      <c r="B727" s="202" t="s">
        <v>868</v>
      </c>
      <c r="D727" s="203">
        <v>9</v>
      </c>
      <c r="E727" s="203" t="s">
        <v>215</v>
      </c>
      <c r="F727" s="202">
        <v>2020</v>
      </c>
      <c r="G727" s="202">
        <v>568</v>
      </c>
      <c r="H727">
        <v>368</v>
      </c>
      <c r="I727">
        <v>2</v>
      </c>
      <c r="J727">
        <v>31</v>
      </c>
    </row>
    <row r="728" spans="1:10" ht="14.5" x14ac:dyDescent="0.35">
      <c r="A728" s="202">
        <v>13056</v>
      </c>
      <c r="B728" s="202" t="s">
        <v>869</v>
      </c>
      <c r="D728" s="203">
        <v>1</v>
      </c>
      <c r="E728" s="203" t="s">
        <v>215</v>
      </c>
      <c r="F728" s="202">
        <v>2020</v>
      </c>
      <c r="G728" s="202">
        <v>203</v>
      </c>
      <c r="H728">
        <v>2525</v>
      </c>
      <c r="I728">
        <v>296</v>
      </c>
      <c r="J728">
        <v>227</v>
      </c>
    </row>
    <row r="729" spans="1:10" ht="14.5" x14ac:dyDescent="0.35">
      <c r="A729" s="202">
        <v>13056</v>
      </c>
      <c r="B729" s="202" t="s">
        <v>875</v>
      </c>
      <c r="D729" s="203">
        <v>17.100000000000001</v>
      </c>
      <c r="E729" s="203" t="s">
        <v>215</v>
      </c>
      <c r="F729" s="202">
        <v>2020</v>
      </c>
      <c r="G729" s="204">
        <v>7971588</v>
      </c>
      <c r="H729">
        <v>143566</v>
      </c>
      <c r="I729">
        <v>10718</v>
      </c>
      <c r="J729">
        <v>6593</v>
      </c>
    </row>
    <row r="730" spans="1:10" ht="14.5" x14ac:dyDescent="0.35">
      <c r="A730" s="202">
        <v>13056</v>
      </c>
      <c r="B730" s="202" t="s">
        <v>876</v>
      </c>
      <c r="D730" s="203">
        <v>17.2</v>
      </c>
      <c r="E730" s="203" t="s">
        <v>215</v>
      </c>
      <c r="F730" s="202">
        <v>2020</v>
      </c>
      <c r="G730" s="203">
        <v>13745043</v>
      </c>
      <c r="H730">
        <v>163053</v>
      </c>
      <c r="I730">
        <v>11625</v>
      </c>
      <c r="J730">
        <v>7424</v>
      </c>
    </row>
    <row r="731" spans="1:10" ht="14.5" x14ac:dyDescent="0.35">
      <c r="A731" s="202">
        <v>13056</v>
      </c>
      <c r="B731" s="202" t="s">
        <v>877</v>
      </c>
      <c r="D731" s="203">
        <v>18</v>
      </c>
      <c r="E731" s="203" t="s">
        <v>215</v>
      </c>
      <c r="F731" s="202">
        <v>2020</v>
      </c>
      <c r="G731" s="202">
        <v>9417</v>
      </c>
      <c r="H731">
        <v>40</v>
      </c>
      <c r="I731">
        <v>1</v>
      </c>
      <c r="J731">
        <v>3</v>
      </c>
    </row>
    <row r="732" spans="1:10" ht="14.5" x14ac:dyDescent="0.35">
      <c r="A732" s="202">
        <v>13056</v>
      </c>
      <c r="B732" s="202" t="s">
        <v>878</v>
      </c>
      <c r="D732" s="203">
        <v>19.3</v>
      </c>
      <c r="E732" s="203" t="s">
        <v>215</v>
      </c>
      <c r="F732" s="204">
        <v>2020</v>
      </c>
      <c r="G732" s="205">
        <v>6722</v>
      </c>
      <c r="H732">
        <v>63559</v>
      </c>
      <c r="I732">
        <v>7169</v>
      </c>
      <c r="J732">
        <v>5202</v>
      </c>
    </row>
    <row r="733" spans="1:10" ht="14.5" x14ac:dyDescent="0.35">
      <c r="A733" s="202">
        <v>13056</v>
      </c>
      <c r="B733" s="202" t="s">
        <v>879</v>
      </c>
      <c r="D733" s="203">
        <v>19.399999999999999</v>
      </c>
      <c r="E733" s="203" t="s">
        <v>215</v>
      </c>
      <c r="F733" s="204">
        <v>2020</v>
      </c>
      <c r="G733" s="206">
        <v>5414699</v>
      </c>
      <c r="H733">
        <v>0</v>
      </c>
      <c r="I733">
        <v>0</v>
      </c>
      <c r="J733">
        <v>0</v>
      </c>
    </row>
    <row r="734" spans="1:10" ht="14.5" x14ac:dyDescent="0.35">
      <c r="A734" s="202">
        <v>13056</v>
      </c>
      <c r="B734" s="202" t="s">
        <v>870</v>
      </c>
      <c r="D734" s="203">
        <v>2.1</v>
      </c>
      <c r="E734" s="203" t="s">
        <v>215</v>
      </c>
      <c r="F734" s="202">
        <v>2020</v>
      </c>
      <c r="G734" s="202">
        <v>1809</v>
      </c>
      <c r="H734">
        <v>2483</v>
      </c>
      <c r="I734">
        <v>256</v>
      </c>
      <c r="J734">
        <v>221</v>
      </c>
    </row>
    <row r="735" spans="1:10" ht="14.5" x14ac:dyDescent="0.35">
      <c r="A735" s="202">
        <v>13056</v>
      </c>
      <c r="B735" s="202" t="s">
        <v>880</v>
      </c>
      <c r="D735" s="203">
        <v>21.2</v>
      </c>
      <c r="E735" s="203" t="s">
        <v>215</v>
      </c>
      <c r="F735" s="202">
        <v>2020</v>
      </c>
      <c r="G735" s="202">
        <v>1485336</v>
      </c>
      <c r="H735">
        <v>16488</v>
      </c>
      <c r="I735">
        <v>1767</v>
      </c>
      <c r="J735">
        <v>1381</v>
      </c>
    </row>
    <row r="736" spans="1:10" ht="14.5" x14ac:dyDescent="0.35">
      <c r="A736" s="202">
        <v>13056</v>
      </c>
      <c r="B736" s="202" t="s">
        <v>881</v>
      </c>
      <c r="D736" s="203">
        <v>23</v>
      </c>
      <c r="E736" s="203" t="s">
        <v>215</v>
      </c>
      <c r="F736" s="202">
        <v>2020</v>
      </c>
      <c r="G736" s="202">
        <v>691968</v>
      </c>
      <c r="H736">
        <v>8570</v>
      </c>
      <c r="I736">
        <v>1338</v>
      </c>
      <c r="J736">
        <v>388</v>
      </c>
    </row>
    <row r="737" spans="1:10" ht="14.5" x14ac:dyDescent="0.35">
      <c r="A737" s="202">
        <v>13056</v>
      </c>
      <c r="B737" s="202" t="s">
        <v>882</v>
      </c>
      <c r="D737" s="203">
        <v>24</v>
      </c>
      <c r="E737" s="203" t="s">
        <v>215</v>
      </c>
      <c r="F737" s="202">
        <v>2020</v>
      </c>
      <c r="G737" s="202">
        <v>9248741</v>
      </c>
      <c r="H737">
        <v>97858</v>
      </c>
      <c r="I737">
        <v>23064</v>
      </c>
      <c r="J737">
        <v>8468</v>
      </c>
    </row>
    <row r="738" spans="1:10" ht="14.5" x14ac:dyDescent="0.35">
      <c r="A738" s="202">
        <v>13056</v>
      </c>
      <c r="B738" s="202" t="s">
        <v>871</v>
      </c>
      <c r="D738" s="203">
        <v>4</v>
      </c>
      <c r="E738" s="203" t="s">
        <v>215</v>
      </c>
      <c r="F738" s="202">
        <v>2020</v>
      </c>
      <c r="G738" s="202">
        <v>1128</v>
      </c>
      <c r="H738">
        <v>14953</v>
      </c>
      <c r="I738">
        <v>1623</v>
      </c>
      <c r="J738">
        <v>1423</v>
      </c>
    </row>
    <row r="739" spans="1:10" ht="14.5" x14ac:dyDescent="0.35">
      <c r="A739" s="202">
        <v>13056</v>
      </c>
      <c r="B739" s="202" t="s">
        <v>872</v>
      </c>
      <c r="D739" s="203">
        <v>5.0999999999999996</v>
      </c>
      <c r="E739" s="203" t="s">
        <v>215</v>
      </c>
      <c r="F739" s="202">
        <v>2020</v>
      </c>
      <c r="G739" s="202">
        <v>1445754</v>
      </c>
      <c r="H739">
        <v>18867</v>
      </c>
      <c r="I739">
        <v>1975</v>
      </c>
      <c r="J739">
        <v>1424</v>
      </c>
    </row>
    <row r="740" spans="1:10" ht="14.5" x14ac:dyDescent="0.35">
      <c r="A740" s="202">
        <v>13056</v>
      </c>
      <c r="B740" s="202" t="s">
        <v>873</v>
      </c>
      <c r="D740" s="203">
        <v>5.2</v>
      </c>
      <c r="E740" s="203" t="s">
        <v>215</v>
      </c>
      <c r="F740" s="202">
        <v>2020</v>
      </c>
      <c r="G740" s="202">
        <v>195274</v>
      </c>
      <c r="H740">
        <v>7738</v>
      </c>
      <c r="I740">
        <v>898</v>
      </c>
      <c r="J740">
        <v>799</v>
      </c>
    </row>
    <row r="741" spans="1:10" ht="14.5" x14ac:dyDescent="0.35">
      <c r="A741" s="202">
        <v>13056</v>
      </c>
      <c r="B741" s="202" t="s">
        <v>874</v>
      </c>
      <c r="D741" s="203">
        <v>9</v>
      </c>
      <c r="E741" s="203" t="s">
        <v>215</v>
      </c>
      <c r="F741" s="202">
        <v>2020</v>
      </c>
      <c r="G741" s="202">
        <v>9025043</v>
      </c>
      <c r="H741">
        <v>47171</v>
      </c>
      <c r="I741">
        <v>4610</v>
      </c>
      <c r="J741">
        <v>2909</v>
      </c>
    </row>
    <row r="742" spans="1:10" ht="14.5" x14ac:dyDescent="0.35">
      <c r="A742" s="202">
        <v>13188</v>
      </c>
      <c r="B742" s="202" t="s">
        <v>883</v>
      </c>
      <c r="D742" s="203">
        <v>17.100000000000001</v>
      </c>
      <c r="E742" s="203" t="s">
        <v>215</v>
      </c>
      <c r="F742" s="202">
        <v>2020</v>
      </c>
      <c r="G742" s="204">
        <v>291926</v>
      </c>
      <c r="H742">
        <v>2262</v>
      </c>
      <c r="I742">
        <v>295</v>
      </c>
      <c r="J742">
        <v>221</v>
      </c>
    </row>
    <row r="743" spans="1:10" ht="14.5" x14ac:dyDescent="0.35">
      <c r="A743" s="202">
        <v>13188</v>
      </c>
      <c r="B743" s="202" t="s">
        <v>884</v>
      </c>
      <c r="D743" s="203">
        <v>17.2</v>
      </c>
      <c r="E743" s="203" t="s">
        <v>215</v>
      </c>
      <c r="F743" s="202">
        <v>2020</v>
      </c>
      <c r="G743" s="203">
        <v>159294</v>
      </c>
      <c r="H743">
        <v>2352</v>
      </c>
      <c r="I743">
        <v>422</v>
      </c>
      <c r="J743">
        <v>219</v>
      </c>
    </row>
    <row r="744" spans="1:10" ht="14.5" x14ac:dyDescent="0.35">
      <c r="A744" s="202">
        <v>13188</v>
      </c>
      <c r="B744" s="202" t="s">
        <v>885</v>
      </c>
      <c r="D744" s="203">
        <v>23</v>
      </c>
      <c r="E744" s="203" t="s">
        <v>215</v>
      </c>
      <c r="F744" s="202">
        <v>2020</v>
      </c>
      <c r="G744" s="202">
        <v>1506889</v>
      </c>
      <c r="H744">
        <v>25610</v>
      </c>
      <c r="I744">
        <v>3806</v>
      </c>
      <c r="J744">
        <v>2460</v>
      </c>
    </row>
    <row r="745" spans="1:10" ht="14.5" x14ac:dyDescent="0.35">
      <c r="A745" s="202">
        <v>13188</v>
      </c>
      <c r="B745" s="202" t="s">
        <v>886</v>
      </c>
      <c r="D745" s="203">
        <v>24</v>
      </c>
      <c r="E745" s="203" t="s">
        <v>215</v>
      </c>
      <c r="F745" s="202">
        <v>2020</v>
      </c>
      <c r="G745" s="202">
        <v>18616857</v>
      </c>
      <c r="H745">
        <v>386255</v>
      </c>
      <c r="I745">
        <v>47725</v>
      </c>
      <c r="J745">
        <v>31595</v>
      </c>
    </row>
    <row r="746" spans="1:10" ht="14.5" x14ac:dyDescent="0.35">
      <c r="A746" s="202">
        <v>13200</v>
      </c>
      <c r="B746" s="202" t="s">
        <v>887</v>
      </c>
      <c r="D746" s="203">
        <v>17.100000000000001</v>
      </c>
      <c r="E746" s="203" t="s">
        <v>215</v>
      </c>
      <c r="F746" s="202">
        <v>2020</v>
      </c>
      <c r="G746" s="204">
        <v>191005</v>
      </c>
      <c r="H746">
        <v>700</v>
      </c>
      <c r="I746">
        <v>81</v>
      </c>
      <c r="J746">
        <v>51</v>
      </c>
    </row>
    <row r="747" spans="1:10" ht="14.5" x14ac:dyDescent="0.35">
      <c r="A747" s="202">
        <v>13200</v>
      </c>
      <c r="B747" s="202" t="s">
        <v>4296</v>
      </c>
      <c r="D747" s="203">
        <v>17.2</v>
      </c>
      <c r="E747" s="203" t="s">
        <v>215</v>
      </c>
      <c r="F747" s="202">
        <v>2020</v>
      </c>
      <c r="G747" s="203">
        <v>0</v>
      </c>
      <c r="H747">
        <v>0</v>
      </c>
      <c r="I747">
        <v>0</v>
      </c>
      <c r="J747">
        <v>0</v>
      </c>
    </row>
    <row r="748" spans="1:10" ht="14.5" x14ac:dyDescent="0.35">
      <c r="A748" s="202">
        <v>13200</v>
      </c>
      <c r="B748" s="202" t="s">
        <v>888</v>
      </c>
      <c r="D748" s="203">
        <v>23</v>
      </c>
      <c r="E748" s="203" t="s">
        <v>215</v>
      </c>
      <c r="F748" s="202">
        <v>2020</v>
      </c>
      <c r="G748" s="202">
        <v>3181</v>
      </c>
      <c r="H748">
        <v>45</v>
      </c>
      <c r="I748">
        <v>7</v>
      </c>
      <c r="J748">
        <v>5</v>
      </c>
    </row>
    <row r="749" spans="1:10" ht="14.5" x14ac:dyDescent="0.35">
      <c r="A749" s="202">
        <v>13200</v>
      </c>
      <c r="B749" s="202" t="s">
        <v>889</v>
      </c>
      <c r="D749" s="203">
        <v>24</v>
      </c>
      <c r="E749" s="203" t="s">
        <v>215</v>
      </c>
      <c r="F749" s="202">
        <v>2020</v>
      </c>
      <c r="G749" s="202">
        <v>785064</v>
      </c>
      <c r="H749">
        <v>2464</v>
      </c>
      <c r="I749">
        <v>307</v>
      </c>
      <c r="J749">
        <v>213</v>
      </c>
    </row>
    <row r="750" spans="1:10" ht="14.5" x14ac:dyDescent="0.35">
      <c r="A750" s="202">
        <v>13207</v>
      </c>
      <c r="B750" s="202" t="s">
        <v>890</v>
      </c>
      <c r="D750" s="203">
        <v>1</v>
      </c>
      <c r="E750" s="203" t="s">
        <v>215</v>
      </c>
      <c r="F750" s="202">
        <v>2020</v>
      </c>
      <c r="G750" s="202">
        <v>2852166</v>
      </c>
      <c r="H750">
        <v>4253</v>
      </c>
      <c r="I750">
        <v>0</v>
      </c>
      <c r="J750">
        <v>0</v>
      </c>
    </row>
    <row r="751" spans="1:10" ht="14.5" x14ac:dyDescent="0.35">
      <c r="A751" s="202">
        <v>13207</v>
      </c>
      <c r="B751" s="202" t="s">
        <v>893</v>
      </c>
      <c r="D751" s="203">
        <v>17.100000000000001</v>
      </c>
      <c r="E751" s="203" t="s">
        <v>215</v>
      </c>
      <c r="F751" s="202">
        <v>2020</v>
      </c>
      <c r="G751" s="204">
        <v>351891</v>
      </c>
      <c r="H751">
        <v>536</v>
      </c>
      <c r="I751">
        <v>0</v>
      </c>
      <c r="J751">
        <v>0</v>
      </c>
    </row>
    <row r="752" spans="1:10" ht="14.5" x14ac:dyDescent="0.35">
      <c r="A752" s="202">
        <v>13207</v>
      </c>
      <c r="B752" s="202" t="s">
        <v>4297</v>
      </c>
      <c r="D752" s="203">
        <v>17.2</v>
      </c>
      <c r="E752" s="203" t="s">
        <v>215</v>
      </c>
      <c r="F752" s="202">
        <v>2020</v>
      </c>
      <c r="G752" s="203">
        <v>0</v>
      </c>
      <c r="H752">
        <v>0</v>
      </c>
      <c r="I752">
        <v>0</v>
      </c>
      <c r="J752">
        <v>0</v>
      </c>
    </row>
    <row r="753" spans="1:10" ht="14.5" x14ac:dyDescent="0.35">
      <c r="A753" s="202">
        <v>13207</v>
      </c>
      <c r="B753" s="202" t="s">
        <v>891</v>
      </c>
      <c r="D753" s="203">
        <v>2.1</v>
      </c>
      <c r="E753" s="203" t="s">
        <v>215</v>
      </c>
      <c r="F753" s="202">
        <v>2020</v>
      </c>
      <c r="G753" s="202">
        <v>5111050</v>
      </c>
      <c r="H753">
        <v>10352</v>
      </c>
      <c r="I753">
        <v>0</v>
      </c>
      <c r="J753">
        <v>0</v>
      </c>
    </row>
    <row r="754" spans="1:10" ht="14.5" x14ac:dyDescent="0.35">
      <c r="A754" s="202">
        <v>13207</v>
      </c>
      <c r="B754" s="202" t="s">
        <v>892</v>
      </c>
      <c r="D754" s="203">
        <v>4</v>
      </c>
      <c r="E754" s="203" t="s">
        <v>215</v>
      </c>
      <c r="F754" s="202">
        <v>2020</v>
      </c>
      <c r="G754" s="202">
        <v>67339113</v>
      </c>
      <c r="H754">
        <v>198801</v>
      </c>
      <c r="I754">
        <v>0</v>
      </c>
      <c r="J754">
        <v>0</v>
      </c>
    </row>
    <row r="755" spans="1:10" ht="14.5" x14ac:dyDescent="0.35">
      <c r="A755" s="202">
        <v>13285</v>
      </c>
      <c r="B755" s="202" t="s">
        <v>894</v>
      </c>
      <c r="D755" s="203">
        <v>24</v>
      </c>
      <c r="E755" s="203" t="s">
        <v>215</v>
      </c>
      <c r="F755" s="202">
        <v>2020</v>
      </c>
      <c r="G755" s="202">
        <v>2104046</v>
      </c>
      <c r="H755">
        <v>48558</v>
      </c>
      <c r="I755">
        <v>16</v>
      </c>
      <c r="J755">
        <v>101</v>
      </c>
    </row>
    <row r="756" spans="1:10" ht="14.5" x14ac:dyDescent="0.35">
      <c r="A756" s="202">
        <v>13293</v>
      </c>
      <c r="B756" s="202" t="s">
        <v>4298</v>
      </c>
      <c r="D756" s="203">
        <v>19.3</v>
      </c>
      <c r="E756" s="203" t="s">
        <v>215</v>
      </c>
      <c r="F756" s="204">
        <v>2020</v>
      </c>
      <c r="G756" s="205">
        <v>0</v>
      </c>
      <c r="H756">
        <v>5673</v>
      </c>
      <c r="I756">
        <v>0</v>
      </c>
      <c r="J756">
        <v>2299</v>
      </c>
    </row>
    <row r="757" spans="1:10" ht="14.5" x14ac:dyDescent="0.35">
      <c r="A757" s="202">
        <v>13293</v>
      </c>
      <c r="B757" s="202" t="s">
        <v>895</v>
      </c>
      <c r="D757" s="203">
        <v>19.399999999999999</v>
      </c>
      <c r="E757" s="203" t="s">
        <v>215</v>
      </c>
      <c r="F757" s="204">
        <v>2020</v>
      </c>
      <c r="G757" s="206">
        <v>128777</v>
      </c>
      <c r="H757">
        <v>0</v>
      </c>
      <c r="I757">
        <v>0</v>
      </c>
      <c r="J757">
        <v>0</v>
      </c>
    </row>
    <row r="758" spans="1:10" ht="14.5" x14ac:dyDescent="0.35">
      <c r="A758" s="202">
        <v>13293</v>
      </c>
      <c r="B758" s="202" t="s">
        <v>896</v>
      </c>
      <c r="D758" s="203">
        <v>21.2</v>
      </c>
      <c r="E758" s="203" t="s">
        <v>215</v>
      </c>
      <c r="F758" s="202">
        <v>2020</v>
      </c>
      <c r="G758" s="202">
        <v>11049</v>
      </c>
      <c r="H758">
        <v>600</v>
      </c>
      <c r="I758">
        <v>0</v>
      </c>
      <c r="J758">
        <v>254</v>
      </c>
    </row>
    <row r="759" spans="1:10" ht="14.5" x14ac:dyDescent="0.35">
      <c r="A759" s="202">
        <v>13307</v>
      </c>
      <c r="B759" s="202" t="s">
        <v>897</v>
      </c>
      <c r="D759" s="203">
        <v>23</v>
      </c>
      <c r="E759" s="203" t="s">
        <v>215</v>
      </c>
      <c r="F759" s="202">
        <v>2020</v>
      </c>
      <c r="G759" s="202">
        <v>46695</v>
      </c>
      <c r="H759">
        <v>166</v>
      </c>
      <c r="I759">
        <v>30</v>
      </c>
      <c r="J759">
        <v>9</v>
      </c>
    </row>
    <row r="760" spans="1:10" ht="14.5" x14ac:dyDescent="0.35">
      <c r="A760" s="202">
        <v>13307</v>
      </c>
      <c r="B760" s="202" t="s">
        <v>898</v>
      </c>
      <c r="D760" s="203">
        <v>24</v>
      </c>
      <c r="E760" s="203" t="s">
        <v>215</v>
      </c>
      <c r="F760" s="202">
        <v>2020</v>
      </c>
      <c r="G760" s="202">
        <v>6781447</v>
      </c>
      <c r="H760">
        <v>83796</v>
      </c>
      <c r="I760">
        <v>14922</v>
      </c>
      <c r="J760">
        <v>4694</v>
      </c>
    </row>
    <row r="761" spans="1:10" ht="14.5" x14ac:dyDescent="0.35">
      <c r="A761" s="202">
        <v>13528</v>
      </c>
      <c r="B761" s="202" t="s">
        <v>901</v>
      </c>
      <c r="D761" s="203">
        <v>17.100000000000001</v>
      </c>
      <c r="E761" s="203" t="s">
        <v>215</v>
      </c>
      <c r="F761" s="202">
        <v>2020</v>
      </c>
      <c r="G761" s="204">
        <v>1776100</v>
      </c>
      <c r="H761">
        <v>23073</v>
      </c>
      <c r="I761">
        <v>395</v>
      </c>
      <c r="J761">
        <v>1099</v>
      </c>
    </row>
    <row r="762" spans="1:10" ht="14.5" x14ac:dyDescent="0.35">
      <c r="A762" s="202">
        <v>13528</v>
      </c>
      <c r="B762" s="202" t="s">
        <v>4299</v>
      </c>
      <c r="D762" s="203">
        <v>17.2</v>
      </c>
      <c r="E762" s="203" t="s">
        <v>215</v>
      </c>
      <c r="F762" s="202">
        <v>2020</v>
      </c>
      <c r="G762" s="203">
        <v>0</v>
      </c>
      <c r="H762">
        <v>0</v>
      </c>
      <c r="I762">
        <v>0</v>
      </c>
      <c r="J762">
        <v>0</v>
      </c>
    </row>
    <row r="763" spans="1:10" ht="14.5" x14ac:dyDescent="0.35">
      <c r="A763" s="202">
        <v>13528</v>
      </c>
      <c r="B763" s="202" t="s">
        <v>4300</v>
      </c>
      <c r="D763" s="203">
        <v>18</v>
      </c>
      <c r="E763" s="203" t="s">
        <v>215</v>
      </c>
      <c r="F763" s="202">
        <v>2020</v>
      </c>
      <c r="G763" s="202">
        <v>4</v>
      </c>
      <c r="H763">
        <v>0</v>
      </c>
      <c r="I763">
        <v>0</v>
      </c>
      <c r="J763">
        <v>0</v>
      </c>
    </row>
    <row r="764" spans="1:10" ht="14.5" x14ac:dyDescent="0.35">
      <c r="A764" s="202">
        <v>13528</v>
      </c>
      <c r="B764" s="202" t="s">
        <v>902</v>
      </c>
      <c r="D764" s="203">
        <v>19.3</v>
      </c>
      <c r="E764" s="203" t="s">
        <v>215</v>
      </c>
      <c r="F764" s="204">
        <v>2020</v>
      </c>
      <c r="G764" s="205">
        <v>33823</v>
      </c>
      <c r="H764">
        <v>24350</v>
      </c>
      <c r="I764">
        <v>737</v>
      </c>
      <c r="J764">
        <v>2053</v>
      </c>
    </row>
    <row r="765" spans="1:10" ht="14.5" x14ac:dyDescent="0.35">
      <c r="A765" s="202">
        <v>13528</v>
      </c>
      <c r="B765" s="202" t="s">
        <v>903</v>
      </c>
      <c r="D765" s="203">
        <v>19.399999999999999</v>
      </c>
      <c r="E765" s="203" t="s">
        <v>215</v>
      </c>
      <c r="F765" s="204">
        <v>2020</v>
      </c>
      <c r="G765" s="206">
        <v>1475220</v>
      </c>
      <c r="H765">
        <v>0</v>
      </c>
      <c r="I765">
        <v>0</v>
      </c>
      <c r="J765">
        <v>0</v>
      </c>
    </row>
    <row r="766" spans="1:10" ht="14.5" x14ac:dyDescent="0.35">
      <c r="A766" s="202">
        <v>13528</v>
      </c>
      <c r="B766" s="202" t="s">
        <v>904</v>
      </c>
      <c r="D766" s="203">
        <v>21.2</v>
      </c>
      <c r="E766" s="203" t="s">
        <v>215</v>
      </c>
      <c r="F766" s="202">
        <v>2020</v>
      </c>
      <c r="G766" s="202">
        <v>648122</v>
      </c>
      <c r="H766">
        <v>11262</v>
      </c>
      <c r="I766">
        <v>331</v>
      </c>
      <c r="J766">
        <v>923</v>
      </c>
    </row>
    <row r="767" spans="1:10" ht="14.5" x14ac:dyDescent="0.35">
      <c r="A767" s="202">
        <v>13528</v>
      </c>
      <c r="B767" s="202" t="s">
        <v>899</v>
      </c>
      <c r="D767" s="203">
        <v>5.0999999999999996</v>
      </c>
      <c r="E767" s="203" t="s">
        <v>215</v>
      </c>
      <c r="F767" s="202">
        <v>2020</v>
      </c>
      <c r="G767" s="202">
        <v>30107209</v>
      </c>
      <c r="H767">
        <v>348521</v>
      </c>
      <c r="I767">
        <v>8612</v>
      </c>
      <c r="J767">
        <v>23996</v>
      </c>
    </row>
    <row r="768" spans="1:10" ht="14.5" x14ac:dyDescent="0.35">
      <c r="A768" s="202">
        <v>13528</v>
      </c>
      <c r="B768" s="202" t="s">
        <v>900</v>
      </c>
      <c r="D768" s="203">
        <v>5.2</v>
      </c>
      <c r="E768" s="203" t="s">
        <v>215</v>
      </c>
      <c r="F768" s="202">
        <v>2020</v>
      </c>
      <c r="G768" s="202">
        <v>6540854</v>
      </c>
      <c r="H768">
        <v>98995</v>
      </c>
      <c r="I768">
        <v>2950</v>
      </c>
      <c r="J768">
        <v>8221</v>
      </c>
    </row>
    <row r="769" spans="1:10" ht="14.5" x14ac:dyDescent="0.35">
      <c r="A769" s="202">
        <v>13587</v>
      </c>
      <c r="B769" s="202" t="s">
        <v>4301</v>
      </c>
      <c r="D769" s="203">
        <v>19.100000000000001</v>
      </c>
      <c r="E769" s="203" t="s">
        <v>215</v>
      </c>
      <c r="F769" s="202">
        <v>2020</v>
      </c>
      <c r="G769" s="205">
        <v>0</v>
      </c>
      <c r="H769">
        <v>42567</v>
      </c>
      <c r="I769">
        <v>457</v>
      </c>
      <c r="J769">
        <v>8362</v>
      </c>
    </row>
    <row r="770" spans="1:10" ht="14.5" x14ac:dyDescent="0.35">
      <c r="A770" s="202">
        <v>13587</v>
      </c>
      <c r="B770" s="202" t="s">
        <v>4302</v>
      </c>
      <c r="D770" s="203">
        <v>19.2</v>
      </c>
      <c r="E770" s="203" t="s">
        <v>215</v>
      </c>
      <c r="F770" s="204">
        <v>2020</v>
      </c>
      <c r="G770" s="206">
        <v>3638779</v>
      </c>
      <c r="H770">
        <v>0</v>
      </c>
      <c r="I770">
        <v>0</v>
      </c>
      <c r="J770">
        <v>0</v>
      </c>
    </row>
    <row r="771" spans="1:10" ht="14.5" x14ac:dyDescent="0.35">
      <c r="A771" s="202">
        <v>13587</v>
      </c>
      <c r="B771" s="202" t="s">
        <v>4303</v>
      </c>
      <c r="D771" s="203">
        <v>21.1</v>
      </c>
      <c r="E771" s="203" t="s">
        <v>215</v>
      </c>
      <c r="F771" s="202">
        <v>2020</v>
      </c>
      <c r="G771" s="202">
        <v>726837</v>
      </c>
      <c r="H771">
        <v>20513</v>
      </c>
      <c r="I771">
        <v>220</v>
      </c>
      <c r="J771">
        <v>4028</v>
      </c>
    </row>
    <row r="772" spans="1:10" ht="14.5" x14ac:dyDescent="0.35">
      <c r="A772" s="202">
        <v>13595</v>
      </c>
      <c r="B772" s="202" t="s">
        <v>4304</v>
      </c>
      <c r="D772" s="203">
        <v>19.100000000000001</v>
      </c>
      <c r="E772" s="203" t="s">
        <v>215</v>
      </c>
      <c r="F772" s="202">
        <v>2020</v>
      </c>
      <c r="G772" s="205">
        <v>0</v>
      </c>
      <c r="H772">
        <v>3166</v>
      </c>
      <c r="I772">
        <v>0</v>
      </c>
      <c r="J772">
        <v>1059</v>
      </c>
    </row>
    <row r="773" spans="1:10" ht="14.5" x14ac:dyDescent="0.35">
      <c r="A773" s="202">
        <v>13595</v>
      </c>
      <c r="B773" s="202" t="s">
        <v>905</v>
      </c>
      <c r="D773" s="203">
        <v>19.2</v>
      </c>
      <c r="E773" s="203" t="s">
        <v>215</v>
      </c>
      <c r="F773" s="204">
        <v>2020</v>
      </c>
      <c r="G773" s="206">
        <v>3035066</v>
      </c>
      <c r="H773">
        <v>0</v>
      </c>
      <c r="I773">
        <v>0</v>
      </c>
      <c r="J773">
        <v>0</v>
      </c>
    </row>
    <row r="774" spans="1:10" ht="14.5" x14ac:dyDescent="0.35">
      <c r="A774" s="202">
        <v>13625</v>
      </c>
      <c r="B774" s="202" t="s">
        <v>906</v>
      </c>
      <c r="D774" s="203">
        <v>4</v>
      </c>
      <c r="E774" s="203" t="s">
        <v>215</v>
      </c>
      <c r="F774" s="202">
        <v>2020</v>
      </c>
      <c r="G774" s="202">
        <v>11773969</v>
      </c>
      <c r="H774">
        <v>19573</v>
      </c>
      <c r="I774">
        <v>1481</v>
      </c>
      <c r="J774">
        <v>1199</v>
      </c>
    </row>
    <row r="775" spans="1:10" ht="14.5" x14ac:dyDescent="0.35">
      <c r="A775" s="202">
        <v>13688</v>
      </c>
      <c r="B775" s="202" t="s">
        <v>907</v>
      </c>
      <c r="D775" s="203">
        <v>19.100000000000001</v>
      </c>
      <c r="E775" s="203" t="s">
        <v>215</v>
      </c>
      <c r="F775" s="202">
        <v>2020</v>
      </c>
      <c r="G775" s="205">
        <v>1971335</v>
      </c>
      <c r="H775">
        <v>126465</v>
      </c>
      <c r="I775">
        <v>26684</v>
      </c>
      <c r="J775">
        <v>10725</v>
      </c>
    </row>
    <row r="776" spans="1:10" ht="14.5" x14ac:dyDescent="0.35">
      <c r="A776" s="202">
        <v>13688</v>
      </c>
      <c r="B776" s="202" t="s">
        <v>908</v>
      </c>
      <c r="D776" s="203">
        <v>19.2</v>
      </c>
      <c r="E776" s="203" t="s">
        <v>215</v>
      </c>
      <c r="F776" s="204">
        <v>2020</v>
      </c>
      <c r="G776" s="206">
        <v>50757004</v>
      </c>
      <c r="H776">
        <v>0</v>
      </c>
      <c r="I776">
        <v>0</v>
      </c>
      <c r="J776">
        <v>0</v>
      </c>
    </row>
    <row r="777" spans="1:10" ht="14.5" x14ac:dyDescent="0.35">
      <c r="A777" s="202">
        <v>13688</v>
      </c>
      <c r="B777" s="202" t="s">
        <v>909</v>
      </c>
      <c r="D777" s="203">
        <v>21.1</v>
      </c>
      <c r="E777" s="203" t="s">
        <v>215</v>
      </c>
      <c r="F777" s="202">
        <v>2020</v>
      </c>
      <c r="G777" s="202">
        <v>34470965</v>
      </c>
      <c r="H777">
        <v>74019</v>
      </c>
      <c r="I777">
        <v>15618</v>
      </c>
      <c r="J777">
        <v>6277</v>
      </c>
    </row>
    <row r="778" spans="1:10" ht="14.5" x14ac:dyDescent="0.35">
      <c r="A778" s="202">
        <v>13692</v>
      </c>
      <c r="B778" s="202" t="s">
        <v>910</v>
      </c>
      <c r="D778" s="203">
        <v>1</v>
      </c>
      <c r="E778" s="203" t="s">
        <v>215</v>
      </c>
      <c r="F778" s="202">
        <v>2020</v>
      </c>
      <c r="G778" s="202">
        <v>5291</v>
      </c>
      <c r="H778">
        <v>4360</v>
      </c>
      <c r="I778">
        <v>415</v>
      </c>
      <c r="J778">
        <v>265</v>
      </c>
    </row>
    <row r="779" spans="1:10" ht="14.5" x14ac:dyDescent="0.35">
      <c r="A779" s="202">
        <v>13692</v>
      </c>
      <c r="B779" s="202" t="s">
        <v>913</v>
      </c>
      <c r="D779" s="203">
        <v>17.100000000000001</v>
      </c>
      <c r="E779" s="203" t="s">
        <v>215</v>
      </c>
      <c r="F779" s="202">
        <v>2020</v>
      </c>
      <c r="G779" s="204">
        <v>538524</v>
      </c>
      <c r="H779">
        <v>23362</v>
      </c>
      <c r="I779">
        <v>2025</v>
      </c>
      <c r="J779">
        <v>1293</v>
      </c>
    </row>
    <row r="780" spans="1:10" ht="14.5" x14ac:dyDescent="0.35">
      <c r="A780" s="202">
        <v>13692</v>
      </c>
      <c r="B780" s="202" t="s">
        <v>4305</v>
      </c>
      <c r="D780" s="203">
        <v>17.2</v>
      </c>
      <c r="E780" s="203" t="s">
        <v>215</v>
      </c>
      <c r="F780" s="202">
        <v>2020</v>
      </c>
      <c r="G780" s="203">
        <v>0</v>
      </c>
      <c r="H780">
        <v>0</v>
      </c>
      <c r="I780">
        <v>0</v>
      </c>
      <c r="J780">
        <v>0</v>
      </c>
    </row>
    <row r="781" spans="1:10" ht="14.5" x14ac:dyDescent="0.35">
      <c r="A781" s="202">
        <v>13692</v>
      </c>
      <c r="B781" s="202" t="s">
        <v>914</v>
      </c>
      <c r="D781" s="203">
        <v>19.3</v>
      </c>
      <c r="E781" s="203" t="s">
        <v>215</v>
      </c>
      <c r="F781" s="204">
        <v>2020</v>
      </c>
      <c r="G781" s="205">
        <v>6607</v>
      </c>
      <c r="H781">
        <v>30258</v>
      </c>
      <c r="I781">
        <v>2305</v>
      </c>
      <c r="J781">
        <v>1472</v>
      </c>
    </row>
    <row r="782" spans="1:10" ht="14.5" x14ac:dyDescent="0.35">
      <c r="A782" s="202">
        <v>13692</v>
      </c>
      <c r="B782" s="202" t="s">
        <v>915</v>
      </c>
      <c r="D782" s="203">
        <v>19.399999999999999</v>
      </c>
      <c r="E782" s="203" t="s">
        <v>215</v>
      </c>
      <c r="F782" s="204">
        <v>2020</v>
      </c>
      <c r="G782" s="206">
        <v>1408443</v>
      </c>
      <c r="H782">
        <v>0</v>
      </c>
      <c r="I782">
        <v>0</v>
      </c>
      <c r="J782">
        <v>0</v>
      </c>
    </row>
    <row r="783" spans="1:10" ht="14.5" x14ac:dyDescent="0.35">
      <c r="A783" s="202">
        <v>13692</v>
      </c>
      <c r="B783" s="202" t="s">
        <v>916</v>
      </c>
      <c r="D783" s="203">
        <v>21.2</v>
      </c>
      <c r="E783" s="203" t="s">
        <v>215</v>
      </c>
      <c r="F783" s="202">
        <v>2020</v>
      </c>
      <c r="G783" s="202">
        <v>476040</v>
      </c>
      <c r="H783">
        <v>12666</v>
      </c>
      <c r="I783">
        <v>1016</v>
      </c>
      <c r="J783">
        <v>648</v>
      </c>
    </row>
    <row r="784" spans="1:10" ht="14.5" x14ac:dyDescent="0.35">
      <c r="A784" s="202">
        <v>13692</v>
      </c>
      <c r="B784" s="202" t="s">
        <v>911</v>
      </c>
      <c r="D784" s="203">
        <v>5.0999999999999996</v>
      </c>
      <c r="E784" s="203" t="s">
        <v>215</v>
      </c>
      <c r="F784" s="202">
        <v>2020</v>
      </c>
      <c r="G784" s="202">
        <v>1236672</v>
      </c>
      <c r="H784">
        <v>39631</v>
      </c>
      <c r="I784">
        <v>3322</v>
      </c>
      <c r="J784">
        <v>2121</v>
      </c>
    </row>
    <row r="785" spans="1:10" ht="14.5" x14ac:dyDescent="0.35">
      <c r="A785" s="202">
        <v>13692</v>
      </c>
      <c r="B785" s="202" t="s">
        <v>912</v>
      </c>
      <c r="D785" s="203">
        <v>5.2</v>
      </c>
      <c r="E785" s="203" t="s">
        <v>215</v>
      </c>
      <c r="F785" s="202">
        <v>2020</v>
      </c>
      <c r="G785" s="202">
        <v>1233191</v>
      </c>
      <c r="H785">
        <v>33371</v>
      </c>
      <c r="I785">
        <v>2718</v>
      </c>
      <c r="J785">
        <v>1735</v>
      </c>
    </row>
    <row r="786" spans="1:10" ht="14.5" x14ac:dyDescent="0.35">
      <c r="A786" s="202">
        <v>13692</v>
      </c>
      <c r="B786" s="202" t="s">
        <v>4306</v>
      </c>
      <c r="D786" s="203">
        <v>9</v>
      </c>
      <c r="E786" s="203" t="s">
        <v>215</v>
      </c>
      <c r="F786" s="202">
        <v>2020</v>
      </c>
      <c r="G786" s="202">
        <v>1307</v>
      </c>
      <c r="H786">
        <v>2241</v>
      </c>
      <c r="I786">
        <v>214</v>
      </c>
      <c r="J786">
        <v>137</v>
      </c>
    </row>
    <row r="787" spans="1:10" ht="14.5" x14ac:dyDescent="0.35">
      <c r="A787" s="202">
        <v>13703</v>
      </c>
      <c r="B787" s="202" t="s">
        <v>917</v>
      </c>
      <c r="D787" s="203">
        <v>19.100000000000001</v>
      </c>
      <c r="E787" s="203" t="s">
        <v>215</v>
      </c>
      <c r="F787" s="202">
        <v>2020</v>
      </c>
      <c r="G787" s="205">
        <v>36762</v>
      </c>
      <c r="H787">
        <v>36712</v>
      </c>
      <c r="I787">
        <v>59</v>
      </c>
      <c r="J787">
        <v>15837</v>
      </c>
    </row>
    <row r="788" spans="1:10" ht="14.5" x14ac:dyDescent="0.35">
      <c r="A788" s="202">
        <v>13703</v>
      </c>
      <c r="B788" s="202" t="s">
        <v>918</v>
      </c>
      <c r="D788" s="203">
        <v>19.2</v>
      </c>
      <c r="E788" s="203" t="s">
        <v>215</v>
      </c>
      <c r="F788" s="204">
        <v>2020</v>
      </c>
      <c r="G788" s="206">
        <v>3845485</v>
      </c>
      <c r="H788">
        <v>0</v>
      </c>
      <c r="I788">
        <v>0</v>
      </c>
      <c r="J788">
        <v>0</v>
      </c>
    </row>
    <row r="789" spans="1:10" ht="14.5" x14ac:dyDescent="0.35">
      <c r="A789" s="202">
        <v>13703</v>
      </c>
      <c r="B789" s="202" t="s">
        <v>919</v>
      </c>
      <c r="D789" s="203">
        <v>21.1</v>
      </c>
      <c r="E789" s="203" t="s">
        <v>215</v>
      </c>
      <c r="F789" s="202">
        <v>2020</v>
      </c>
      <c r="G789" s="202">
        <v>1971441</v>
      </c>
      <c r="H789">
        <v>13530</v>
      </c>
      <c r="I789">
        <v>22</v>
      </c>
      <c r="J789">
        <v>5858</v>
      </c>
    </row>
    <row r="790" spans="1:10" ht="14.5" x14ac:dyDescent="0.35">
      <c r="A790" s="202">
        <v>13714</v>
      </c>
      <c r="B790" s="202" t="s">
        <v>924</v>
      </c>
      <c r="D790" s="203">
        <v>11</v>
      </c>
      <c r="E790" s="203" t="s">
        <v>215</v>
      </c>
      <c r="F790" s="202">
        <v>2020</v>
      </c>
      <c r="G790" s="202">
        <v>2285795</v>
      </c>
      <c r="H790">
        <v>26254</v>
      </c>
      <c r="I790">
        <v>3130</v>
      </c>
      <c r="J790">
        <v>1377</v>
      </c>
    </row>
    <row r="791" spans="1:10" ht="14.5" x14ac:dyDescent="0.35">
      <c r="A791" s="202">
        <v>13714</v>
      </c>
      <c r="B791" s="202" t="s">
        <v>925</v>
      </c>
      <c r="D791" s="203">
        <v>17.100000000000001</v>
      </c>
      <c r="E791" s="203" t="s">
        <v>215</v>
      </c>
      <c r="F791" s="202">
        <v>2020</v>
      </c>
      <c r="G791" s="204">
        <v>781069</v>
      </c>
      <c r="H791">
        <v>10300</v>
      </c>
      <c r="I791">
        <v>1228</v>
      </c>
      <c r="J791">
        <v>540</v>
      </c>
    </row>
    <row r="792" spans="1:10" ht="14.5" x14ac:dyDescent="0.35">
      <c r="A792" s="202">
        <v>13714</v>
      </c>
      <c r="B792" s="202" t="s">
        <v>4307</v>
      </c>
      <c r="D792" s="203">
        <v>17.2</v>
      </c>
      <c r="E792" s="203" t="s">
        <v>215</v>
      </c>
      <c r="F792" s="202">
        <v>2020</v>
      </c>
      <c r="G792" s="203">
        <v>0</v>
      </c>
      <c r="H792">
        <v>0</v>
      </c>
      <c r="I792">
        <v>0</v>
      </c>
      <c r="J792">
        <v>0</v>
      </c>
    </row>
    <row r="793" spans="1:10" ht="14.5" x14ac:dyDescent="0.35">
      <c r="A793" s="202">
        <v>13714</v>
      </c>
      <c r="B793" s="202" t="s">
        <v>926</v>
      </c>
      <c r="D793" s="203">
        <v>19.100000000000001</v>
      </c>
      <c r="E793" s="203" t="s">
        <v>215</v>
      </c>
      <c r="F793" s="202">
        <v>2020</v>
      </c>
      <c r="G793" s="205">
        <v>40000</v>
      </c>
      <c r="H793">
        <v>6720</v>
      </c>
      <c r="I793">
        <v>801</v>
      </c>
      <c r="J793">
        <v>353</v>
      </c>
    </row>
    <row r="794" spans="1:10" ht="14.5" x14ac:dyDescent="0.35">
      <c r="A794" s="202">
        <v>13714</v>
      </c>
      <c r="B794" s="202" t="s">
        <v>927</v>
      </c>
      <c r="D794" s="203">
        <v>19.2</v>
      </c>
      <c r="E794" s="203" t="s">
        <v>215</v>
      </c>
      <c r="F794" s="204">
        <v>2020</v>
      </c>
      <c r="G794" s="206">
        <v>506299</v>
      </c>
      <c r="H794">
        <v>0</v>
      </c>
      <c r="I794">
        <v>0</v>
      </c>
      <c r="J794">
        <v>0</v>
      </c>
    </row>
    <row r="795" spans="1:10" ht="14.5" x14ac:dyDescent="0.35">
      <c r="A795" s="202">
        <v>13714</v>
      </c>
      <c r="B795" s="202" t="s">
        <v>928</v>
      </c>
      <c r="D795" s="203">
        <v>19.3</v>
      </c>
      <c r="E795" s="203" t="s">
        <v>215</v>
      </c>
      <c r="F795" s="204">
        <v>2020</v>
      </c>
      <c r="G795" s="205">
        <v>6925</v>
      </c>
      <c r="H795">
        <v>8365</v>
      </c>
      <c r="I795">
        <v>997</v>
      </c>
      <c r="J795">
        <v>439</v>
      </c>
    </row>
    <row r="796" spans="1:10" ht="14.5" x14ac:dyDescent="0.35">
      <c r="A796" s="202">
        <v>13714</v>
      </c>
      <c r="B796" s="202" t="s">
        <v>929</v>
      </c>
      <c r="D796" s="203">
        <v>19.399999999999999</v>
      </c>
      <c r="E796" s="203" t="s">
        <v>215</v>
      </c>
      <c r="F796" s="204">
        <v>2020</v>
      </c>
      <c r="G796" s="206">
        <v>954811</v>
      </c>
      <c r="H796">
        <v>0</v>
      </c>
      <c r="I796">
        <v>0</v>
      </c>
      <c r="J796">
        <v>0</v>
      </c>
    </row>
    <row r="797" spans="1:10" ht="14.5" x14ac:dyDescent="0.35">
      <c r="A797" s="202">
        <v>13714</v>
      </c>
      <c r="B797" s="202" t="s">
        <v>930</v>
      </c>
      <c r="D797" s="203">
        <v>21.1</v>
      </c>
      <c r="E797" s="203" t="s">
        <v>215</v>
      </c>
      <c r="F797" s="202">
        <v>2020</v>
      </c>
      <c r="G797" s="202">
        <v>518047</v>
      </c>
      <c r="H797">
        <v>5567</v>
      </c>
      <c r="I797">
        <v>663</v>
      </c>
      <c r="J797">
        <v>292</v>
      </c>
    </row>
    <row r="798" spans="1:10" ht="14.5" x14ac:dyDescent="0.35">
      <c r="A798" s="202">
        <v>13714</v>
      </c>
      <c r="B798" s="202" t="s">
        <v>931</v>
      </c>
      <c r="D798" s="203">
        <v>21.2</v>
      </c>
      <c r="E798" s="203" t="s">
        <v>215</v>
      </c>
      <c r="F798" s="202">
        <v>2020</v>
      </c>
      <c r="G798" s="202">
        <v>236680</v>
      </c>
      <c r="H798">
        <v>2875</v>
      </c>
      <c r="I798">
        <v>343</v>
      </c>
      <c r="J798">
        <v>151</v>
      </c>
    </row>
    <row r="799" spans="1:10" ht="14.5" x14ac:dyDescent="0.35">
      <c r="A799" s="202">
        <v>13714</v>
      </c>
      <c r="B799" s="202" t="s">
        <v>920</v>
      </c>
      <c r="D799" s="203">
        <v>4</v>
      </c>
      <c r="E799" s="203" t="s">
        <v>215</v>
      </c>
      <c r="F799" s="202">
        <v>2020</v>
      </c>
      <c r="G799" s="202">
        <v>948286</v>
      </c>
      <c r="H799">
        <v>10634</v>
      </c>
      <c r="I799">
        <v>1268</v>
      </c>
      <c r="J799">
        <v>558</v>
      </c>
    </row>
    <row r="800" spans="1:10" ht="14.5" x14ac:dyDescent="0.35">
      <c r="A800" s="202">
        <v>13714</v>
      </c>
      <c r="B800" s="202" t="s">
        <v>921</v>
      </c>
      <c r="D800" s="203">
        <v>5.0999999999999996</v>
      </c>
      <c r="E800" s="203" t="s">
        <v>215</v>
      </c>
      <c r="F800" s="202">
        <v>2020</v>
      </c>
      <c r="G800" s="202">
        <v>3120299</v>
      </c>
      <c r="H800">
        <v>32001</v>
      </c>
      <c r="I800">
        <v>3815</v>
      </c>
      <c r="J800">
        <v>1679</v>
      </c>
    </row>
    <row r="801" spans="1:10" ht="14.5" x14ac:dyDescent="0.35">
      <c r="A801" s="202">
        <v>13714</v>
      </c>
      <c r="B801" s="202" t="s">
        <v>922</v>
      </c>
      <c r="D801" s="203">
        <v>5.2</v>
      </c>
      <c r="E801" s="203" t="s">
        <v>215</v>
      </c>
      <c r="F801" s="202">
        <v>2020</v>
      </c>
      <c r="G801" s="202">
        <v>1116200</v>
      </c>
      <c r="H801">
        <v>14260</v>
      </c>
      <c r="I801">
        <v>1700</v>
      </c>
      <c r="J801">
        <v>748</v>
      </c>
    </row>
    <row r="802" spans="1:10" ht="14.5" x14ac:dyDescent="0.35">
      <c r="A802" s="202">
        <v>13714</v>
      </c>
      <c r="B802" s="202" t="s">
        <v>923</v>
      </c>
      <c r="D802" s="203">
        <v>9</v>
      </c>
      <c r="E802" s="203" t="s">
        <v>215</v>
      </c>
      <c r="F802" s="202">
        <v>2020</v>
      </c>
      <c r="G802" s="202">
        <v>42443</v>
      </c>
      <c r="H802">
        <v>622</v>
      </c>
      <c r="I802">
        <v>74</v>
      </c>
      <c r="J802">
        <v>33</v>
      </c>
    </row>
    <row r="803" spans="1:10" ht="14.5" x14ac:dyDescent="0.35">
      <c r="A803" s="202">
        <v>13722</v>
      </c>
      <c r="B803" s="202" t="s">
        <v>4308</v>
      </c>
      <c r="D803" s="203">
        <v>17.100000000000001</v>
      </c>
      <c r="E803" s="203" t="s">
        <v>215</v>
      </c>
      <c r="F803" s="202">
        <v>2020</v>
      </c>
      <c r="G803" s="204">
        <v>0</v>
      </c>
      <c r="H803">
        <v>304</v>
      </c>
      <c r="I803">
        <v>0</v>
      </c>
      <c r="J803">
        <v>3</v>
      </c>
    </row>
    <row r="804" spans="1:10" ht="14.5" x14ac:dyDescent="0.35">
      <c r="A804" s="202">
        <v>13722</v>
      </c>
      <c r="B804" s="202" t="s">
        <v>932</v>
      </c>
      <c r="D804" s="203">
        <v>17.2</v>
      </c>
      <c r="E804" s="203" t="s">
        <v>215</v>
      </c>
      <c r="F804" s="202">
        <v>2020</v>
      </c>
      <c r="G804" s="203">
        <v>55326</v>
      </c>
      <c r="H804">
        <v>85</v>
      </c>
      <c r="I804">
        <v>0</v>
      </c>
      <c r="J804">
        <v>1</v>
      </c>
    </row>
    <row r="805" spans="1:10" ht="14.5" x14ac:dyDescent="0.35">
      <c r="A805" s="202">
        <v>13722</v>
      </c>
      <c r="B805" s="202" t="s">
        <v>4309</v>
      </c>
      <c r="D805" s="203">
        <v>19.3</v>
      </c>
      <c r="E805" s="203" t="s">
        <v>215</v>
      </c>
      <c r="F805" s="204">
        <v>2020</v>
      </c>
      <c r="G805" s="205">
        <v>0</v>
      </c>
      <c r="H805">
        <v>18732</v>
      </c>
      <c r="I805">
        <v>0</v>
      </c>
      <c r="J805">
        <v>183</v>
      </c>
    </row>
    <row r="806" spans="1:10" ht="14.5" x14ac:dyDescent="0.35">
      <c r="A806" s="202">
        <v>13722</v>
      </c>
      <c r="B806" s="202" t="s">
        <v>4310</v>
      </c>
      <c r="D806" s="203">
        <v>19.399999999999999</v>
      </c>
      <c r="E806" s="203" t="s">
        <v>215</v>
      </c>
      <c r="F806" s="204">
        <v>2020</v>
      </c>
      <c r="G806" s="206">
        <v>74041</v>
      </c>
      <c r="H806">
        <v>0</v>
      </c>
      <c r="I806">
        <v>0</v>
      </c>
      <c r="J806">
        <v>0</v>
      </c>
    </row>
    <row r="807" spans="1:10" ht="14.5" x14ac:dyDescent="0.35">
      <c r="A807" s="202">
        <v>13722</v>
      </c>
      <c r="B807" s="202" t="s">
        <v>933</v>
      </c>
      <c r="D807" s="203">
        <v>24</v>
      </c>
      <c r="E807" s="203" t="s">
        <v>215</v>
      </c>
      <c r="F807" s="202">
        <v>2020</v>
      </c>
      <c r="G807" s="202">
        <v>33517</v>
      </c>
      <c r="H807">
        <v>126</v>
      </c>
      <c r="I807">
        <v>0</v>
      </c>
      <c r="J807">
        <v>1</v>
      </c>
    </row>
    <row r="808" spans="1:10" ht="14.5" x14ac:dyDescent="0.35">
      <c r="A808" s="202">
        <v>13781</v>
      </c>
      <c r="B808" s="202" t="s">
        <v>934</v>
      </c>
      <c r="D808" s="203">
        <v>1</v>
      </c>
      <c r="E808" s="203" t="s">
        <v>215</v>
      </c>
      <c r="F808" s="202">
        <v>2020</v>
      </c>
      <c r="G808" s="202">
        <v>222510</v>
      </c>
      <c r="H808">
        <v>223</v>
      </c>
      <c r="I808">
        <v>22</v>
      </c>
      <c r="J808">
        <v>14</v>
      </c>
    </row>
    <row r="809" spans="1:10" ht="14.5" x14ac:dyDescent="0.35">
      <c r="A809" s="202">
        <v>13781</v>
      </c>
      <c r="B809" s="202" t="s">
        <v>937</v>
      </c>
      <c r="D809" s="203">
        <v>19.100000000000001</v>
      </c>
      <c r="E809" s="203" t="s">
        <v>215</v>
      </c>
      <c r="F809" s="202">
        <v>2020</v>
      </c>
      <c r="G809" s="205">
        <v>4709179</v>
      </c>
      <c r="H809">
        <v>4709</v>
      </c>
      <c r="I809">
        <v>290</v>
      </c>
      <c r="J809">
        <v>252</v>
      </c>
    </row>
    <row r="810" spans="1:10" ht="14.5" x14ac:dyDescent="0.35">
      <c r="A810" s="202">
        <v>13781</v>
      </c>
      <c r="B810" s="202" t="s">
        <v>4311</v>
      </c>
      <c r="D810" s="203">
        <v>19.2</v>
      </c>
      <c r="E810" s="203" t="s">
        <v>215</v>
      </c>
      <c r="F810" s="204">
        <v>2020</v>
      </c>
      <c r="G810" s="206">
        <v>0</v>
      </c>
      <c r="H810">
        <v>0</v>
      </c>
      <c r="I810">
        <v>0</v>
      </c>
      <c r="J810">
        <v>0</v>
      </c>
    </row>
    <row r="811" spans="1:10" ht="14.5" x14ac:dyDescent="0.35">
      <c r="A811" s="202">
        <v>13781</v>
      </c>
      <c r="B811" s="202" t="s">
        <v>935</v>
      </c>
      <c r="D811" s="203">
        <v>2.1</v>
      </c>
      <c r="E811" s="203" t="s">
        <v>215</v>
      </c>
      <c r="F811" s="202">
        <v>2020</v>
      </c>
      <c r="G811" s="202">
        <v>626590</v>
      </c>
      <c r="H811">
        <v>627</v>
      </c>
      <c r="I811">
        <v>56</v>
      </c>
      <c r="J811">
        <v>36</v>
      </c>
    </row>
    <row r="812" spans="1:10" ht="14.5" x14ac:dyDescent="0.35">
      <c r="A812" s="202">
        <v>13781</v>
      </c>
      <c r="B812" s="202" t="s">
        <v>938</v>
      </c>
      <c r="D812" s="203">
        <v>21.1</v>
      </c>
      <c r="E812" s="203" t="s">
        <v>215</v>
      </c>
      <c r="F812" s="202">
        <v>2020</v>
      </c>
      <c r="G812" s="202">
        <v>4951787</v>
      </c>
      <c r="H812">
        <v>4952</v>
      </c>
      <c r="I812">
        <v>303</v>
      </c>
      <c r="J812">
        <v>264</v>
      </c>
    </row>
    <row r="813" spans="1:10" ht="14.5" x14ac:dyDescent="0.35">
      <c r="A813" s="202">
        <v>13781</v>
      </c>
      <c r="B813" s="202" t="s">
        <v>936</v>
      </c>
      <c r="D813" s="203">
        <v>4</v>
      </c>
      <c r="E813" s="203" t="s">
        <v>215</v>
      </c>
      <c r="F813" s="202">
        <v>2020</v>
      </c>
      <c r="G813" s="202">
        <v>11789661</v>
      </c>
      <c r="H813">
        <v>11790</v>
      </c>
      <c r="I813">
        <v>1166</v>
      </c>
      <c r="J813">
        <v>743</v>
      </c>
    </row>
    <row r="814" spans="1:10" ht="14.5" x14ac:dyDescent="0.35">
      <c r="A814" s="202">
        <v>13793</v>
      </c>
      <c r="B814" s="202" t="s">
        <v>939</v>
      </c>
      <c r="D814" s="203">
        <v>11</v>
      </c>
      <c r="E814" s="203" t="s">
        <v>215</v>
      </c>
      <c r="F814" s="202">
        <v>2020</v>
      </c>
      <c r="G814" s="202">
        <v>593620</v>
      </c>
      <c r="H814">
        <v>21234</v>
      </c>
      <c r="I814">
        <v>2371</v>
      </c>
      <c r="J814">
        <v>2975</v>
      </c>
    </row>
    <row r="815" spans="1:10" ht="14.5" x14ac:dyDescent="0.35">
      <c r="A815" s="202">
        <v>13820</v>
      </c>
      <c r="B815" s="202" t="s">
        <v>4312</v>
      </c>
      <c r="D815" s="203">
        <v>1</v>
      </c>
      <c r="E815" s="203" t="s">
        <v>215</v>
      </c>
      <c r="F815" s="202">
        <v>2020</v>
      </c>
      <c r="G815" s="202">
        <v>115784</v>
      </c>
      <c r="H815">
        <v>116</v>
      </c>
      <c r="I815">
        <v>3</v>
      </c>
      <c r="J815">
        <v>2</v>
      </c>
    </row>
    <row r="816" spans="1:10" ht="14.5" x14ac:dyDescent="0.35">
      <c r="A816" s="202">
        <v>13820</v>
      </c>
      <c r="B816" s="202" t="s">
        <v>940</v>
      </c>
      <c r="D816" s="203">
        <v>19.100000000000001</v>
      </c>
      <c r="E816" s="203" t="s">
        <v>215</v>
      </c>
      <c r="F816" s="202">
        <v>2020</v>
      </c>
      <c r="G816" s="205">
        <v>826254</v>
      </c>
      <c r="H816">
        <v>150275</v>
      </c>
      <c r="I816">
        <v>7622</v>
      </c>
      <c r="J816">
        <v>5082</v>
      </c>
    </row>
    <row r="817" spans="1:10" ht="14.5" x14ac:dyDescent="0.35">
      <c r="A817" s="202">
        <v>13820</v>
      </c>
      <c r="B817" s="202" t="s">
        <v>941</v>
      </c>
      <c r="D817" s="203">
        <v>19.2</v>
      </c>
      <c r="E817" s="203" t="s">
        <v>215</v>
      </c>
      <c r="F817" s="204">
        <v>2020</v>
      </c>
      <c r="G817" s="206">
        <v>149448654</v>
      </c>
      <c r="H817">
        <v>0</v>
      </c>
      <c r="I817">
        <v>0</v>
      </c>
      <c r="J817">
        <v>0</v>
      </c>
    </row>
    <row r="818" spans="1:10" ht="14.5" x14ac:dyDescent="0.35">
      <c r="A818" s="202">
        <v>13820</v>
      </c>
      <c r="B818" s="202" t="s">
        <v>942</v>
      </c>
      <c r="D818" s="203">
        <v>19.3</v>
      </c>
      <c r="E818" s="203" t="s">
        <v>215</v>
      </c>
      <c r="F818" s="204">
        <v>2020</v>
      </c>
      <c r="G818" s="205">
        <v>424729</v>
      </c>
      <c r="H818">
        <v>53141</v>
      </c>
      <c r="I818">
        <v>2465</v>
      </c>
      <c r="J818">
        <v>1643</v>
      </c>
    </row>
    <row r="819" spans="1:10" ht="14.5" x14ac:dyDescent="0.35">
      <c r="A819" s="202">
        <v>13820</v>
      </c>
      <c r="B819" s="202" t="s">
        <v>943</v>
      </c>
      <c r="D819" s="203">
        <v>19.399999999999999</v>
      </c>
      <c r="E819" s="203" t="s">
        <v>215</v>
      </c>
      <c r="F819" s="204">
        <v>2020</v>
      </c>
      <c r="G819" s="206">
        <v>52716396</v>
      </c>
      <c r="H819">
        <v>0</v>
      </c>
      <c r="I819">
        <v>0</v>
      </c>
      <c r="J819">
        <v>0</v>
      </c>
    </row>
    <row r="820" spans="1:10" ht="14.5" x14ac:dyDescent="0.35">
      <c r="A820" s="202">
        <v>13820</v>
      </c>
      <c r="B820" s="202" t="s">
        <v>944</v>
      </c>
      <c r="D820" s="203">
        <v>21.1</v>
      </c>
      <c r="E820" s="203" t="s">
        <v>215</v>
      </c>
      <c r="F820" s="202">
        <v>2020</v>
      </c>
      <c r="G820" s="202">
        <v>64738774</v>
      </c>
      <c r="H820">
        <v>64739</v>
      </c>
      <c r="I820">
        <v>3400</v>
      </c>
      <c r="J820">
        <v>2267</v>
      </c>
    </row>
    <row r="821" spans="1:10" ht="14.5" x14ac:dyDescent="0.35">
      <c r="A821" s="202">
        <v>13820</v>
      </c>
      <c r="B821" s="202" t="s">
        <v>945</v>
      </c>
      <c r="D821" s="203">
        <v>21.2</v>
      </c>
      <c r="E821" s="203" t="s">
        <v>215</v>
      </c>
      <c r="F821" s="202">
        <v>2020</v>
      </c>
      <c r="G821" s="202">
        <v>12849918</v>
      </c>
      <c r="H821">
        <v>12850</v>
      </c>
      <c r="I821">
        <v>588</v>
      </c>
      <c r="J821">
        <v>392</v>
      </c>
    </row>
    <row r="822" spans="1:10" ht="14.5" x14ac:dyDescent="0.35">
      <c r="A822" s="202">
        <v>13897</v>
      </c>
      <c r="B822" s="202" t="s">
        <v>946</v>
      </c>
      <c r="D822" s="203">
        <v>2.4</v>
      </c>
      <c r="E822" s="203" t="s">
        <v>215</v>
      </c>
      <c r="F822" s="202">
        <v>2020</v>
      </c>
      <c r="G822" s="202">
        <v>1760769</v>
      </c>
      <c r="H822">
        <v>119132</v>
      </c>
      <c r="I822">
        <v>3601</v>
      </c>
      <c r="J822">
        <v>14372</v>
      </c>
    </row>
    <row r="823" spans="1:10" ht="14.5" x14ac:dyDescent="0.35">
      <c r="A823" s="202">
        <v>13935</v>
      </c>
      <c r="B823" s="202" t="s">
        <v>947</v>
      </c>
      <c r="D823" s="203">
        <v>1</v>
      </c>
      <c r="E823" s="203" t="s">
        <v>215</v>
      </c>
      <c r="F823" s="202">
        <v>2020</v>
      </c>
      <c r="G823" s="202">
        <v>4476198</v>
      </c>
      <c r="H823">
        <v>61169</v>
      </c>
      <c r="I823">
        <v>14628</v>
      </c>
      <c r="J823">
        <v>5764</v>
      </c>
    </row>
    <row r="824" spans="1:10" ht="14.5" x14ac:dyDescent="0.35">
      <c r="A824" s="202">
        <v>13935</v>
      </c>
      <c r="B824" s="202" t="s">
        <v>952</v>
      </c>
      <c r="D824" s="203">
        <v>17.100000000000001</v>
      </c>
      <c r="E824" s="203" t="s">
        <v>215</v>
      </c>
      <c r="F824" s="202">
        <v>2020</v>
      </c>
      <c r="G824" s="204">
        <v>32516524</v>
      </c>
      <c r="H824">
        <v>315629</v>
      </c>
      <c r="I824">
        <v>38760</v>
      </c>
      <c r="J824">
        <v>27561</v>
      </c>
    </row>
    <row r="825" spans="1:10" ht="14.5" x14ac:dyDescent="0.35">
      <c r="A825" s="202">
        <v>13935</v>
      </c>
      <c r="B825" s="202" t="s">
        <v>953</v>
      </c>
      <c r="D825" s="203">
        <v>17.2</v>
      </c>
      <c r="E825" s="203" t="s">
        <v>215</v>
      </c>
      <c r="F825" s="202">
        <v>2020</v>
      </c>
      <c r="G825" s="203">
        <v>2270922</v>
      </c>
      <c r="H825">
        <v>37843</v>
      </c>
      <c r="I825">
        <v>5518</v>
      </c>
      <c r="J825">
        <v>4962</v>
      </c>
    </row>
    <row r="826" spans="1:10" ht="14.5" x14ac:dyDescent="0.35">
      <c r="A826" s="202">
        <v>13935</v>
      </c>
      <c r="B826" s="202" t="s">
        <v>954</v>
      </c>
      <c r="D826" s="203">
        <v>18</v>
      </c>
      <c r="E826" s="203" t="s">
        <v>215</v>
      </c>
      <c r="F826" s="202">
        <v>2020</v>
      </c>
      <c r="G826" s="202">
        <v>3600249</v>
      </c>
      <c r="H826">
        <v>31051</v>
      </c>
      <c r="I826">
        <v>4897</v>
      </c>
      <c r="J826">
        <v>4521</v>
      </c>
    </row>
    <row r="827" spans="1:10" ht="14.5" x14ac:dyDescent="0.35">
      <c r="A827" s="202">
        <v>13935</v>
      </c>
      <c r="B827" s="202" t="s">
        <v>955</v>
      </c>
      <c r="D827" s="203">
        <v>19.3</v>
      </c>
      <c r="E827" s="203" t="s">
        <v>215</v>
      </c>
      <c r="F827" s="204">
        <v>2020</v>
      </c>
      <c r="G827" s="205">
        <v>149954</v>
      </c>
      <c r="H827">
        <v>296560</v>
      </c>
      <c r="I827">
        <v>36224</v>
      </c>
      <c r="J827">
        <v>20783</v>
      </c>
    </row>
    <row r="828" spans="1:10" ht="14.5" x14ac:dyDescent="0.35">
      <c r="A828" s="202">
        <v>13935</v>
      </c>
      <c r="B828" s="202" t="s">
        <v>956</v>
      </c>
      <c r="D828" s="203">
        <v>19.399999999999999</v>
      </c>
      <c r="E828" s="203" t="s">
        <v>215</v>
      </c>
      <c r="F828" s="204">
        <v>2020</v>
      </c>
      <c r="G828" s="206">
        <v>31166969</v>
      </c>
      <c r="H828">
        <v>0</v>
      </c>
      <c r="I828">
        <v>0</v>
      </c>
      <c r="J828">
        <v>0</v>
      </c>
    </row>
    <row r="829" spans="1:10" ht="14.5" x14ac:dyDescent="0.35">
      <c r="A829" s="202">
        <v>13935</v>
      </c>
      <c r="B829" s="202" t="s">
        <v>948</v>
      </c>
      <c r="D829" s="203">
        <v>2.1</v>
      </c>
      <c r="E829" s="203" t="s">
        <v>215</v>
      </c>
      <c r="F829" s="202">
        <v>2020</v>
      </c>
      <c r="G829" s="202">
        <v>13571311</v>
      </c>
      <c r="H829">
        <v>75028</v>
      </c>
      <c r="I829">
        <v>17423</v>
      </c>
      <c r="J829">
        <v>6261</v>
      </c>
    </row>
    <row r="830" spans="1:10" ht="14.5" x14ac:dyDescent="0.35">
      <c r="A830" s="202">
        <v>13935</v>
      </c>
      <c r="B830" s="202" t="s">
        <v>957</v>
      </c>
      <c r="D830" s="203">
        <v>21.2</v>
      </c>
      <c r="E830" s="203" t="s">
        <v>215</v>
      </c>
      <c r="F830" s="202">
        <v>2020</v>
      </c>
      <c r="G830" s="202">
        <v>12190135</v>
      </c>
      <c r="H830">
        <v>124083</v>
      </c>
      <c r="I830">
        <v>16179</v>
      </c>
      <c r="J830">
        <v>10493</v>
      </c>
    </row>
    <row r="831" spans="1:10" ht="14.5" x14ac:dyDescent="0.35">
      <c r="A831" s="202">
        <v>13935</v>
      </c>
      <c r="B831" s="202" t="s">
        <v>958</v>
      </c>
      <c r="D831" s="203">
        <v>23</v>
      </c>
      <c r="E831" s="203" t="s">
        <v>215</v>
      </c>
      <c r="F831" s="202">
        <v>2020</v>
      </c>
      <c r="G831" s="202">
        <v>442404</v>
      </c>
      <c r="H831">
        <v>8818</v>
      </c>
      <c r="I831">
        <v>1065</v>
      </c>
      <c r="J831">
        <v>375</v>
      </c>
    </row>
    <row r="832" spans="1:10" ht="14.5" x14ac:dyDescent="0.35">
      <c r="A832" s="202">
        <v>13935</v>
      </c>
      <c r="B832" s="202" t="s">
        <v>959</v>
      </c>
      <c r="D832" s="203">
        <v>24</v>
      </c>
      <c r="E832" s="203" t="s">
        <v>215</v>
      </c>
      <c r="F832" s="202">
        <v>2020</v>
      </c>
      <c r="G832" s="202">
        <v>111799</v>
      </c>
      <c r="H832">
        <v>3114</v>
      </c>
      <c r="I832">
        <v>567</v>
      </c>
      <c r="J832">
        <v>784</v>
      </c>
    </row>
    <row r="833" spans="1:10" ht="14.5" x14ac:dyDescent="0.35">
      <c r="A833" s="202">
        <v>13935</v>
      </c>
      <c r="B833" s="202" t="s">
        <v>949</v>
      </c>
      <c r="D833" s="203">
        <v>5.0999999999999996</v>
      </c>
      <c r="E833" s="203" t="s">
        <v>215</v>
      </c>
      <c r="F833" s="202">
        <v>2020</v>
      </c>
      <c r="G833" s="202">
        <v>6194057</v>
      </c>
      <c r="H833">
        <v>47238</v>
      </c>
      <c r="I833">
        <v>6748</v>
      </c>
      <c r="J833">
        <v>3517</v>
      </c>
    </row>
    <row r="834" spans="1:10" ht="14.5" x14ac:dyDescent="0.35">
      <c r="A834" s="202">
        <v>13935</v>
      </c>
      <c r="B834" s="202" t="s">
        <v>950</v>
      </c>
      <c r="D834" s="203">
        <v>5.2</v>
      </c>
      <c r="E834" s="203" t="s">
        <v>215</v>
      </c>
      <c r="F834" s="202">
        <v>2020</v>
      </c>
      <c r="G834" s="202">
        <v>5207857</v>
      </c>
      <c r="H834">
        <v>48251</v>
      </c>
      <c r="I834">
        <v>7227</v>
      </c>
      <c r="J834">
        <v>3995</v>
      </c>
    </row>
    <row r="835" spans="1:10" ht="14.5" x14ac:dyDescent="0.35">
      <c r="A835" s="202">
        <v>13935</v>
      </c>
      <c r="B835" s="202" t="s">
        <v>951</v>
      </c>
      <c r="D835" s="203">
        <v>9</v>
      </c>
      <c r="E835" s="203" t="s">
        <v>215</v>
      </c>
      <c r="F835" s="202">
        <v>2020</v>
      </c>
      <c r="G835" s="202">
        <v>4384790</v>
      </c>
      <c r="H835">
        <v>44306</v>
      </c>
      <c r="I835">
        <v>11209</v>
      </c>
      <c r="J835">
        <v>5338</v>
      </c>
    </row>
    <row r="836" spans="1:10" ht="14.5" x14ac:dyDescent="0.35">
      <c r="A836" s="202">
        <v>13938</v>
      </c>
      <c r="B836" s="202" t="s">
        <v>962</v>
      </c>
      <c r="D836" s="203">
        <v>19.100000000000001</v>
      </c>
      <c r="E836" s="203" t="s">
        <v>215</v>
      </c>
      <c r="F836" s="202">
        <v>2020</v>
      </c>
      <c r="G836" s="205">
        <v>1204577</v>
      </c>
      <c r="H836">
        <v>31966</v>
      </c>
      <c r="I836">
        <v>2216</v>
      </c>
      <c r="J836">
        <v>1131</v>
      </c>
    </row>
    <row r="837" spans="1:10" ht="14.5" x14ac:dyDescent="0.35">
      <c r="A837" s="202">
        <v>13938</v>
      </c>
      <c r="B837" s="202" t="s">
        <v>963</v>
      </c>
      <c r="D837" s="203">
        <v>19.2</v>
      </c>
      <c r="E837" s="203" t="s">
        <v>215</v>
      </c>
      <c r="F837" s="204">
        <v>2020</v>
      </c>
      <c r="G837" s="206">
        <v>30761631</v>
      </c>
      <c r="H837">
        <v>0</v>
      </c>
      <c r="I837">
        <v>0</v>
      </c>
      <c r="J837">
        <v>0</v>
      </c>
    </row>
    <row r="838" spans="1:10" ht="14.5" x14ac:dyDescent="0.35">
      <c r="A838" s="202">
        <v>13938</v>
      </c>
      <c r="B838" s="202" t="s">
        <v>964</v>
      </c>
      <c r="D838" s="203">
        <v>21.1</v>
      </c>
      <c r="E838" s="203" t="s">
        <v>215</v>
      </c>
      <c r="F838" s="202">
        <v>2020</v>
      </c>
      <c r="G838" s="202">
        <v>25890821</v>
      </c>
      <c r="H838">
        <v>25891</v>
      </c>
      <c r="I838">
        <v>1745</v>
      </c>
      <c r="J838">
        <v>908</v>
      </c>
    </row>
    <row r="839" spans="1:10" ht="14.5" x14ac:dyDescent="0.35">
      <c r="A839" s="202">
        <v>13938</v>
      </c>
      <c r="B839" s="202" t="s">
        <v>960</v>
      </c>
      <c r="D839" s="203">
        <v>4</v>
      </c>
      <c r="E839" s="203" t="s">
        <v>215</v>
      </c>
      <c r="F839" s="202">
        <v>2020</v>
      </c>
      <c r="G839" s="202">
        <v>66045595</v>
      </c>
      <c r="H839">
        <v>66046</v>
      </c>
      <c r="I839">
        <v>6574</v>
      </c>
      <c r="J839">
        <v>1663</v>
      </c>
    </row>
    <row r="840" spans="1:10" ht="14.5" x14ac:dyDescent="0.35">
      <c r="A840" s="202">
        <v>13938</v>
      </c>
      <c r="B840" s="202" t="s">
        <v>961</v>
      </c>
      <c r="D840" s="203">
        <v>9</v>
      </c>
      <c r="E840" s="203" t="s">
        <v>215</v>
      </c>
      <c r="F840" s="202">
        <v>2020</v>
      </c>
      <c r="G840" s="202">
        <v>779210</v>
      </c>
      <c r="H840">
        <v>779</v>
      </c>
      <c r="I840">
        <v>97</v>
      </c>
      <c r="J840">
        <v>23</v>
      </c>
    </row>
    <row r="841" spans="1:10" ht="14.5" x14ac:dyDescent="0.35">
      <c r="A841" s="202">
        <v>13978</v>
      </c>
      <c r="B841" s="202" t="s">
        <v>965</v>
      </c>
      <c r="D841" s="203">
        <v>1</v>
      </c>
      <c r="E841" s="203" t="s">
        <v>215</v>
      </c>
      <c r="F841" s="202">
        <v>2020</v>
      </c>
      <c r="G841" s="202">
        <v>581936</v>
      </c>
      <c r="H841">
        <v>7794</v>
      </c>
      <c r="I841">
        <v>913</v>
      </c>
      <c r="J841">
        <v>788</v>
      </c>
    </row>
    <row r="842" spans="1:10" ht="14.5" x14ac:dyDescent="0.35">
      <c r="A842" s="202">
        <v>13978</v>
      </c>
      <c r="B842" s="202" t="s">
        <v>968</v>
      </c>
      <c r="D842" s="203">
        <v>17.100000000000001</v>
      </c>
      <c r="E842" s="203" t="s">
        <v>215</v>
      </c>
      <c r="F842" s="202">
        <v>2020</v>
      </c>
      <c r="G842" s="204">
        <v>314984</v>
      </c>
      <c r="H842">
        <v>11555</v>
      </c>
      <c r="I842">
        <v>1158</v>
      </c>
      <c r="J842">
        <v>1232</v>
      </c>
    </row>
    <row r="843" spans="1:10" ht="14.5" x14ac:dyDescent="0.35">
      <c r="A843" s="202">
        <v>13978</v>
      </c>
      <c r="B843" s="202" t="s">
        <v>969</v>
      </c>
      <c r="D843" s="203">
        <v>17.2</v>
      </c>
      <c r="E843" s="203" t="s">
        <v>215</v>
      </c>
      <c r="F843" s="202">
        <v>2020</v>
      </c>
      <c r="G843" s="203">
        <v>54058</v>
      </c>
      <c r="H843">
        <v>884</v>
      </c>
      <c r="I843">
        <v>90</v>
      </c>
      <c r="J843">
        <v>106</v>
      </c>
    </row>
    <row r="844" spans="1:10" ht="14.5" x14ac:dyDescent="0.35">
      <c r="A844" s="202">
        <v>13978</v>
      </c>
      <c r="B844" s="202" t="s">
        <v>970</v>
      </c>
      <c r="D844" s="203">
        <v>18</v>
      </c>
      <c r="E844" s="203" t="s">
        <v>215</v>
      </c>
      <c r="F844" s="202">
        <v>2020</v>
      </c>
      <c r="G844" s="202">
        <v>20158</v>
      </c>
      <c r="H844">
        <v>1255</v>
      </c>
      <c r="I844">
        <v>104</v>
      </c>
      <c r="J844">
        <v>122</v>
      </c>
    </row>
    <row r="845" spans="1:10" ht="14.5" x14ac:dyDescent="0.35">
      <c r="A845" s="202">
        <v>13978</v>
      </c>
      <c r="B845" s="202" t="s">
        <v>971</v>
      </c>
      <c r="D845" s="203">
        <v>19.3</v>
      </c>
      <c r="E845" s="203" t="s">
        <v>215</v>
      </c>
      <c r="F845" s="204">
        <v>2020</v>
      </c>
      <c r="G845" s="205">
        <v>4506</v>
      </c>
      <c r="H845">
        <v>18495</v>
      </c>
      <c r="I845">
        <v>2208</v>
      </c>
      <c r="J845">
        <v>1999</v>
      </c>
    </row>
    <row r="846" spans="1:10" ht="14.5" x14ac:dyDescent="0.35">
      <c r="A846" s="202">
        <v>13978</v>
      </c>
      <c r="B846" s="202" t="s">
        <v>972</v>
      </c>
      <c r="D846" s="203">
        <v>19.399999999999999</v>
      </c>
      <c r="E846" s="203" t="s">
        <v>215</v>
      </c>
      <c r="F846" s="204">
        <v>2020</v>
      </c>
      <c r="G846" s="206">
        <v>1217768</v>
      </c>
      <c r="H846">
        <v>0</v>
      </c>
      <c r="I846">
        <v>0</v>
      </c>
      <c r="J846">
        <v>0</v>
      </c>
    </row>
    <row r="847" spans="1:10" ht="14.5" x14ac:dyDescent="0.35">
      <c r="A847" s="202">
        <v>13978</v>
      </c>
      <c r="B847" s="202" t="s">
        <v>966</v>
      </c>
      <c r="D847" s="203">
        <v>2.1</v>
      </c>
      <c r="E847" s="203" t="s">
        <v>215</v>
      </c>
      <c r="F847" s="202">
        <v>2020</v>
      </c>
      <c r="G847" s="202">
        <v>1772780</v>
      </c>
      <c r="H847">
        <v>16119</v>
      </c>
      <c r="I847">
        <v>1440</v>
      </c>
      <c r="J847">
        <v>1622</v>
      </c>
    </row>
    <row r="848" spans="1:10" ht="14.5" x14ac:dyDescent="0.35">
      <c r="A848" s="202">
        <v>13978</v>
      </c>
      <c r="B848" s="202" t="s">
        <v>973</v>
      </c>
      <c r="D848" s="203">
        <v>21.2</v>
      </c>
      <c r="E848" s="203" t="s">
        <v>215</v>
      </c>
      <c r="F848" s="202">
        <v>2020</v>
      </c>
      <c r="G848" s="202">
        <v>421800</v>
      </c>
      <c r="H848">
        <v>5667</v>
      </c>
      <c r="I848">
        <v>550</v>
      </c>
      <c r="J848">
        <v>584</v>
      </c>
    </row>
    <row r="849" spans="1:10" ht="14.5" x14ac:dyDescent="0.35">
      <c r="A849" s="202">
        <v>13978</v>
      </c>
      <c r="B849" s="202" t="s">
        <v>967</v>
      </c>
      <c r="D849" s="203">
        <v>9</v>
      </c>
      <c r="E849" s="203" t="s">
        <v>215</v>
      </c>
      <c r="F849" s="202">
        <v>2020</v>
      </c>
      <c r="G849" s="202">
        <v>84137</v>
      </c>
      <c r="H849">
        <v>1965</v>
      </c>
      <c r="I849">
        <v>172</v>
      </c>
      <c r="J849">
        <v>198</v>
      </c>
    </row>
    <row r="850" spans="1:10" ht="14.5" x14ac:dyDescent="0.35">
      <c r="A850" s="202">
        <v>13986</v>
      </c>
      <c r="B850" s="202" t="s">
        <v>974</v>
      </c>
      <c r="D850" s="203">
        <v>24</v>
      </c>
      <c r="E850" s="203" t="s">
        <v>215</v>
      </c>
      <c r="F850" s="202">
        <v>2020</v>
      </c>
      <c r="G850" s="202">
        <v>296566</v>
      </c>
      <c r="H850">
        <v>15664</v>
      </c>
      <c r="I850">
        <v>2891</v>
      </c>
      <c r="J850">
        <v>1562</v>
      </c>
    </row>
    <row r="851" spans="1:10" ht="14.5" x14ac:dyDescent="0.35">
      <c r="A851" s="202">
        <v>13990</v>
      </c>
      <c r="B851" s="202" t="s">
        <v>976</v>
      </c>
      <c r="D851" s="203">
        <v>24</v>
      </c>
      <c r="E851" s="203" t="s">
        <v>215</v>
      </c>
      <c r="F851" s="202">
        <v>2020</v>
      </c>
      <c r="G851" s="202">
        <v>461447</v>
      </c>
      <c r="H851">
        <v>1506</v>
      </c>
      <c r="I851">
        <v>332</v>
      </c>
      <c r="J851">
        <v>92</v>
      </c>
    </row>
    <row r="852" spans="1:10" ht="14.5" x14ac:dyDescent="0.35">
      <c r="A852" s="202">
        <v>13990</v>
      </c>
      <c r="B852" s="202" t="s">
        <v>975</v>
      </c>
      <c r="D852" s="203">
        <v>4</v>
      </c>
      <c r="E852" s="203" t="s">
        <v>215</v>
      </c>
      <c r="F852" s="202">
        <v>2020</v>
      </c>
      <c r="G852" s="202">
        <v>10666628</v>
      </c>
      <c r="H852">
        <v>66220</v>
      </c>
      <c r="I852">
        <v>2204</v>
      </c>
      <c r="J852">
        <v>5418</v>
      </c>
    </row>
    <row r="853" spans="1:10" ht="14.5" x14ac:dyDescent="0.35">
      <c r="A853" s="202">
        <v>14133</v>
      </c>
      <c r="B853" s="202" t="s">
        <v>978</v>
      </c>
      <c r="D853" s="203">
        <v>17.100000000000001</v>
      </c>
      <c r="E853" s="203" t="s">
        <v>215</v>
      </c>
      <c r="F853" s="202">
        <v>2020</v>
      </c>
      <c r="G853" s="204">
        <v>9787</v>
      </c>
      <c r="H853">
        <v>33</v>
      </c>
      <c r="I853">
        <v>1</v>
      </c>
      <c r="J853">
        <v>2</v>
      </c>
    </row>
    <row r="854" spans="1:10" ht="14.5" x14ac:dyDescent="0.35">
      <c r="A854" s="202">
        <v>14133</v>
      </c>
      <c r="B854" s="202" t="s">
        <v>4313</v>
      </c>
      <c r="D854" s="203">
        <v>17.2</v>
      </c>
      <c r="E854" s="203" t="s">
        <v>215</v>
      </c>
      <c r="F854" s="202">
        <v>2020</v>
      </c>
      <c r="G854" s="203">
        <v>0</v>
      </c>
      <c r="H854">
        <v>0</v>
      </c>
      <c r="I854">
        <v>0</v>
      </c>
      <c r="J854">
        <v>0</v>
      </c>
    </row>
    <row r="855" spans="1:10" ht="14.5" x14ac:dyDescent="0.35">
      <c r="A855" s="202">
        <v>14133</v>
      </c>
      <c r="B855" s="202" t="s">
        <v>979</v>
      </c>
      <c r="D855" s="203">
        <v>19.100000000000001</v>
      </c>
      <c r="E855" s="203" t="s">
        <v>215</v>
      </c>
      <c r="F855" s="202">
        <v>2020</v>
      </c>
      <c r="G855" s="205">
        <v>1200</v>
      </c>
      <c r="H855">
        <v>8808</v>
      </c>
      <c r="I855">
        <v>137</v>
      </c>
      <c r="J855">
        <v>439</v>
      </c>
    </row>
    <row r="856" spans="1:10" ht="14.5" x14ac:dyDescent="0.35">
      <c r="A856" s="202">
        <v>14133</v>
      </c>
      <c r="B856" s="202" t="s">
        <v>980</v>
      </c>
      <c r="D856" s="203">
        <v>19.2</v>
      </c>
      <c r="E856" s="203" t="s">
        <v>215</v>
      </c>
      <c r="F856" s="204">
        <v>2020</v>
      </c>
      <c r="G856" s="206">
        <v>2465711</v>
      </c>
      <c r="H856">
        <v>0</v>
      </c>
      <c r="I856">
        <v>0</v>
      </c>
      <c r="J856">
        <v>0</v>
      </c>
    </row>
    <row r="857" spans="1:10" ht="14.5" x14ac:dyDescent="0.35">
      <c r="A857" s="202">
        <v>14133</v>
      </c>
      <c r="B857" s="202" t="s">
        <v>4314</v>
      </c>
      <c r="D857" s="203">
        <v>19.3</v>
      </c>
      <c r="E857" s="203" t="s">
        <v>215</v>
      </c>
      <c r="F857" s="204">
        <v>2020</v>
      </c>
      <c r="G857" s="205">
        <v>0</v>
      </c>
      <c r="H857">
        <v>71106</v>
      </c>
      <c r="I857">
        <v>1107</v>
      </c>
      <c r="J857">
        <v>3541</v>
      </c>
    </row>
    <row r="858" spans="1:10" ht="14.5" x14ac:dyDescent="0.35">
      <c r="A858" s="202">
        <v>14133</v>
      </c>
      <c r="B858" s="202" t="s">
        <v>981</v>
      </c>
      <c r="D858" s="203">
        <v>19.399999999999999</v>
      </c>
      <c r="E858" s="203" t="s">
        <v>215</v>
      </c>
      <c r="F858" s="204">
        <v>2020</v>
      </c>
      <c r="G858" s="206">
        <v>32567886</v>
      </c>
      <c r="H858">
        <v>0</v>
      </c>
      <c r="I858">
        <v>0</v>
      </c>
      <c r="J858">
        <v>0</v>
      </c>
    </row>
    <row r="859" spans="1:10" ht="14.5" x14ac:dyDescent="0.35">
      <c r="A859" s="202">
        <v>14133</v>
      </c>
      <c r="B859" s="202" t="s">
        <v>982</v>
      </c>
      <c r="D859" s="203">
        <v>21.1</v>
      </c>
      <c r="E859" s="203" t="s">
        <v>215</v>
      </c>
      <c r="F859" s="202">
        <v>2020</v>
      </c>
      <c r="G859" s="202">
        <v>152633</v>
      </c>
      <c r="H859">
        <v>465</v>
      </c>
      <c r="I859">
        <v>7</v>
      </c>
      <c r="J859">
        <v>23</v>
      </c>
    </row>
    <row r="860" spans="1:10" ht="14.5" x14ac:dyDescent="0.35">
      <c r="A860" s="202">
        <v>14133</v>
      </c>
      <c r="B860" s="202" t="s">
        <v>983</v>
      </c>
      <c r="D860" s="203">
        <v>21.2</v>
      </c>
      <c r="E860" s="203" t="s">
        <v>215</v>
      </c>
      <c r="F860" s="202">
        <v>2020</v>
      </c>
      <c r="G860" s="202">
        <v>255147</v>
      </c>
      <c r="H860">
        <v>878</v>
      </c>
      <c r="I860">
        <v>14</v>
      </c>
      <c r="J860">
        <v>44</v>
      </c>
    </row>
    <row r="861" spans="1:10" ht="14.5" x14ac:dyDescent="0.35">
      <c r="A861" s="202">
        <v>14133</v>
      </c>
      <c r="B861" s="202" t="s">
        <v>977</v>
      </c>
      <c r="D861" s="203">
        <v>9</v>
      </c>
      <c r="E861" s="203" t="s">
        <v>215</v>
      </c>
      <c r="F861" s="202">
        <v>2020</v>
      </c>
      <c r="G861" s="202">
        <v>761336</v>
      </c>
      <c r="H861">
        <v>2352</v>
      </c>
      <c r="I861">
        <v>37</v>
      </c>
      <c r="J861">
        <v>117</v>
      </c>
    </row>
    <row r="862" spans="1:10" ht="14.5" x14ac:dyDescent="0.35">
      <c r="A862" s="202">
        <v>14134</v>
      </c>
      <c r="B862" s="202" t="s">
        <v>4315</v>
      </c>
      <c r="D862" s="203">
        <v>4</v>
      </c>
      <c r="E862" s="203" t="s">
        <v>215</v>
      </c>
      <c r="F862" s="202">
        <v>2020</v>
      </c>
      <c r="G862" s="202">
        <v>133283</v>
      </c>
      <c r="H862">
        <v>17951</v>
      </c>
      <c r="I862">
        <v>4020</v>
      </c>
      <c r="J862">
        <v>1812</v>
      </c>
    </row>
    <row r="863" spans="1:10" ht="14.5" x14ac:dyDescent="0.35">
      <c r="A863" s="202">
        <v>14137</v>
      </c>
      <c r="B863" s="202" t="s">
        <v>984</v>
      </c>
      <c r="D863" s="203">
        <v>19.100000000000001</v>
      </c>
      <c r="E863" s="203" t="s">
        <v>215</v>
      </c>
      <c r="F863" s="202">
        <v>2020</v>
      </c>
      <c r="G863" s="205">
        <v>181575</v>
      </c>
      <c r="H863">
        <v>492343</v>
      </c>
      <c r="I863">
        <v>101743</v>
      </c>
      <c r="J863">
        <v>7331</v>
      </c>
    </row>
    <row r="864" spans="1:10" ht="14.5" x14ac:dyDescent="0.35">
      <c r="A864" s="202">
        <v>14137</v>
      </c>
      <c r="B864" s="202" t="s">
        <v>985</v>
      </c>
      <c r="D864" s="203">
        <v>19.2</v>
      </c>
      <c r="E864" s="203" t="s">
        <v>215</v>
      </c>
      <c r="F864" s="204">
        <v>2020</v>
      </c>
      <c r="G864" s="206">
        <v>6078710</v>
      </c>
      <c r="H864">
        <v>0</v>
      </c>
      <c r="I864">
        <v>0</v>
      </c>
      <c r="J864">
        <v>0</v>
      </c>
    </row>
    <row r="865" spans="1:10" ht="14.5" x14ac:dyDescent="0.35">
      <c r="A865" s="202">
        <v>14137</v>
      </c>
      <c r="B865" s="202" t="s">
        <v>986</v>
      </c>
      <c r="D865" s="203">
        <v>21.1</v>
      </c>
      <c r="E865" s="203" t="s">
        <v>215</v>
      </c>
      <c r="F865" s="202">
        <v>2020</v>
      </c>
      <c r="G865" s="202">
        <v>4189824</v>
      </c>
      <c r="H865">
        <v>266406</v>
      </c>
      <c r="I865">
        <v>55053</v>
      </c>
      <c r="J865">
        <v>3967</v>
      </c>
    </row>
    <row r="866" spans="1:10" ht="14.5" x14ac:dyDescent="0.35">
      <c r="A866" s="202">
        <v>14138</v>
      </c>
      <c r="B866" s="202" t="s">
        <v>987</v>
      </c>
      <c r="D866" s="203">
        <v>19.100000000000001</v>
      </c>
      <c r="E866" s="203" t="s">
        <v>215</v>
      </c>
      <c r="F866" s="202">
        <v>2020</v>
      </c>
      <c r="G866" s="205">
        <v>3404207</v>
      </c>
      <c r="H866">
        <v>1305968</v>
      </c>
      <c r="I866">
        <v>194132</v>
      </c>
      <c r="J866">
        <v>34998</v>
      </c>
    </row>
    <row r="867" spans="1:10" ht="14.5" x14ac:dyDescent="0.35">
      <c r="A867" s="202">
        <v>14138</v>
      </c>
      <c r="B867" s="202" t="s">
        <v>988</v>
      </c>
      <c r="D867" s="203">
        <v>19.2</v>
      </c>
      <c r="E867" s="203" t="s">
        <v>215</v>
      </c>
      <c r="F867" s="204">
        <v>2020</v>
      </c>
      <c r="G867" s="206">
        <v>65147032</v>
      </c>
      <c r="H867">
        <v>0</v>
      </c>
      <c r="I867">
        <v>0</v>
      </c>
      <c r="J867">
        <v>0</v>
      </c>
    </row>
    <row r="868" spans="1:10" ht="14.5" x14ac:dyDescent="0.35">
      <c r="A868" s="202">
        <v>14138</v>
      </c>
      <c r="B868" s="202" t="s">
        <v>989</v>
      </c>
      <c r="D868" s="203">
        <v>21.1</v>
      </c>
      <c r="E868" s="203" t="s">
        <v>215</v>
      </c>
      <c r="F868" s="202">
        <v>2020</v>
      </c>
      <c r="G868" s="202">
        <v>53816094</v>
      </c>
      <c r="H868">
        <v>948754</v>
      </c>
      <c r="I868">
        <v>141032</v>
      </c>
      <c r="J868">
        <v>25425</v>
      </c>
    </row>
    <row r="869" spans="1:10" ht="14.5" x14ac:dyDescent="0.35">
      <c r="A869" s="202">
        <v>14139</v>
      </c>
      <c r="B869" s="202" t="s">
        <v>990</v>
      </c>
      <c r="D869" s="203">
        <v>19.100000000000001</v>
      </c>
      <c r="E869" s="203" t="s">
        <v>215</v>
      </c>
      <c r="F869" s="202">
        <v>2020</v>
      </c>
      <c r="G869" s="205">
        <v>1075195</v>
      </c>
      <c r="H869">
        <v>726542</v>
      </c>
      <c r="I869">
        <v>97308</v>
      </c>
      <c r="J869">
        <v>14256</v>
      </c>
    </row>
    <row r="870" spans="1:10" ht="14.5" x14ac:dyDescent="0.35">
      <c r="A870" s="202">
        <v>14139</v>
      </c>
      <c r="B870" s="202" t="s">
        <v>991</v>
      </c>
      <c r="D870" s="203">
        <v>19.2</v>
      </c>
      <c r="E870" s="203" t="s">
        <v>215</v>
      </c>
      <c r="F870" s="204">
        <v>2020</v>
      </c>
      <c r="G870" s="206">
        <v>25055174</v>
      </c>
      <c r="H870">
        <v>0</v>
      </c>
      <c r="I870">
        <v>0</v>
      </c>
      <c r="J870">
        <v>0</v>
      </c>
    </row>
    <row r="871" spans="1:10" ht="14.5" x14ac:dyDescent="0.35">
      <c r="A871" s="202">
        <v>14139</v>
      </c>
      <c r="B871" s="202" t="s">
        <v>992</v>
      </c>
      <c r="D871" s="203">
        <v>21.1</v>
      </c>
      <c r="E871" s="203" t="s">
        <v>215</v>
      </c>
      <c r="F871" s="202">
        <v>2020</v>
      </c>
      <c r="G871" s="202">
        <v>18706080</v>
      </c>
      <c r="H871">
        <v>463833</v>
      </c>
      <c r="I871">
        <v>62123</v>
      </c>
      <c r="J871">
        <v>9101</v>
      </c>
    </row>
    <row r="872" spans="1:10" ht="14.5" x14ac:dyDescent="0.35">
      <c r="A872" s="202">
        <v>14184</v>
      </c>
      <c r="B872" s="202" t="s">
        <v>993</v>
      </c>
      <c r="D872" s="203">
        <v>1</v>
      </c>
      <c r="E872" s="203" t="s">
        <v>215</v>
      </c>
      <c r="F872" s="202">
        <v>2020</v>
      </c>
      <c r="G872" s="202">
        <v>673385</v>
      </c>
      <c r="H872">
        <v>53029</v>
      </c>
      <c r="I872">
        <v>5549</v>
      </c>
      <c r="J872">
        <v>2063</v>
      </c>
    </row>
    <row r="873" spans="1:10" ht="14.5" x14ac:dyDescent="0.35">
      <c r="A873" s="202">
        <v>14184</v>
      </c>
      <c r="B873" s="202" t="s">
        <v>999</v>
      </c>
      <c r="D873" s="203">
        <v>17.100000000000001</v>
      </c>
      <c r="E873" s="203" t="s">
        <v>215</v>
      </c>
      <c r="F873" s="202">
        <v>2020</v>
      </c>
      <c r="G873" s="204">
        <v>10999736</v>
      </c>
      <c r="H873">
        <v>185640</v>
      </c>
      <c r="I873">
        <v>19101</v>
      </c>
      <c r="J873">
        <v>5945</v>
      </c>
    </row>
    <row r="874" spans="1:10" ht="14.5" x14ac:dyDescent="0.35">
      <c r="A874" s="202">
        <v>14184</v>
      </c>
      <c r="B874" s="202" t="s">
        <v>1000</v>
      </c>
      <c r="D874" s="203">
        <v>17.2</v>
      </c>
      <c r="E874" s="203" t="s">
        <v>215</v>
      </c>
      <c r="F874" s="202">
        <v>2020</v>
      </c>
      <c r="G874" s="203">
        <v>119026</v>
      </c>
      <c r="H874">
        <v>4457</v>
      </c>
      <c r="I874">
        <v>461</v>
      </c>
      <c r="J874">
        <v>166</v>
      </c>
    </row>
    <row r="875" spans="1:10" ht="14.5" x14ac:dyDescent="0.35">
      <c r="A875" s="202">
        <v>14184</v>
      </c>
      <c r="B875" s="202" t="s">
        <v>1001</v>
      </c>
      <c r="D875" s="203">
        <v>18</v>
      </c>
      <c r="E875" s="203" t="s">
        <v>215</v>
      </c>
      <c r="F875" s="202">
        <v>2020</v>
      </c>
      <c r="G875" s="202">
        <v>437789</v>
      </c>
      <c r="H875">
        <v>8502</v>
      </c>
      <c r="I875">
        <v>905</v>
      </c>
      <c r="J875">
        <v>323</v>
      </c>
    </row>
    <row r="876" spans="1:10" ht="14.5" x14ac:dyDescent="0.35">
      <c r="A876" s="202">
        <v>14184</v>
      </c>
      <c r="B876" s="202" t="s">
        <v>4316</v>
      </c>
      <c r="D876" s="203">
        <v>19.100000000000001</v>
      </c>
      <c r="E876" s="203" t="s">
        <v>215</v>
      </c>
      <c r="F876" s="202">
        <v>2020</v>
      </c>
      <c r="G876" s="205">
        <v>55</v>
      </c>
      <c r="H876">
        <v>107807</v>
      </c>
      <c r="I876">
        <v>9387</v>
      </c>
      <c r="J876">
        <v>5052</v>
      </c>
    </row>
    <row r="877" spans="1:10" ht="14.5" x14ac:dyDescent="0.35">
      <c r="A877" s="202">
        <v>14184</v>
      </c>
      <c r="B877" s="202" t="s">
        <v>4317</v>
      </c>
      <c r="D877" s="203">
        <v>19.2</v>
      </c>
      <c r="E877" s="203" t="s">
        <v>215</v>
      </c>
      <c r="F877" s="204">
        <v>2020</v>
      </c>
      <c r="G877" s="206">
        <v>211</v>
      </c>
      <c r="H877">
        <v>0</v>
      </c>
      <c r="I877">
        <v>0</v>
      </c>
      <c r="J877">
        <v>0</v>
      </c>
    </row>
    <row r="878" spans="1:10" ht="14.5" x14ac:dyDescent="0.35">
      <c r="A878" s="202">
        <v>14184</v>
      </c>
      <c r="B878" s="202" t="s">
        <v>1002</v>
      </c>
      <c r="D878" s="203">
        <v>19.3</v>
      </c>
      <c r="E878" s="203" t="s">
        <v>215</v>
      </c>
      <c r="F878" s="204">
        <v>2020</v>
      </c>
      <c r="G878" s="205">
        <v>96914</v>
      </c>
      <c r="H878">
        <v>392254</v>
      </c>
      <c r="I878">
        <v>40626</v>
      </c>
      <c r="J878">
        <v>12810</v>
      </c>
    </row>
    <row r="879" spans="1:10" ht="14.5" x14ac:dyDescent="0.35">
      <c r="A879" s="202">
        <v>14184</v>
      </c>
      <c r="B879" s="202" t="s">
        <v>1003</v>
      </c>
      <c r="D879" s="203">
        <v>19.399999999999999</v>
      </c>
      <c r="E879" s="203" t="s">
        <v>215</v>
      </c>
      <c r="F879" s="204">
        <v>2020</v>
      </c>
      <c r="G879" s="206">
        <v>40705809</v>
      </c>
      <c r="H879">
        <v>0</v>
      </c>
      <c r="I879">
        <v>0</v>
      </c>
      <c r="J879">
        <v>0</v>
      </c>
    </row>
    <row r="880" spans="1:10" ht="14.5" x14ac:dyDescent="0.35">
      <c r="A880" s="202">
        <v>14184</v>
      </c>
      <c r="B880" s="202" t="s">
        <v>994</v>
      </c>
      <c r="D880" s="203">
        <v>2.1</v>
      </c>
      <c r="E880" s="203" t="s">
        <v>215</v>
      </c>
      <c r="F880" s="202">
        <v>2020</v>
      </c>
      <c r="G880" s="202">
        <v>1708799</v>
      </c>
      <c r="H880">
        <v>61931</v>
      </c>
      <c r="I880">
        <v>6460</v>
      </c>
      <c r="J880">
        <v>2417</v>
      </c>
    </row>
    <row r="881" spans="1:10" ht="14.5" x14ac:dyDescent="0.35">
      <c r="A881" s="202">
        <v>14184</v>
      </c>
      <c r="B881" s="202" t="s">
        <v>4318</v>
      </c>
      <c r="D881" s="203">
        <v>21.1</v>
      </c>
      <c r="E881" s="203" t="s">
        <v>215</v>
      </c>
      <c r="F881" s="202">
        <v>2020</v>
      </c>
      <c r="G881" s="202">
        <v>763</v>
      </c>
      <c r="H881">
        <v>102270</v>
      </c>
      <c r="I881">
        <v>8935</v>
      </c>
      <c r="J881">
        <v>4719</v>
      </c>
    </row>
    <row r="882" spans="1:10" ht="14.5" x14ac:dyDescent="0.35">
      <c r="A882" s="202">
        <v>14184</v>
      </c>
      <c r="B882" s="202" t="s">
        <v>1004</v>
      </c>
      <c r="D882" s="203">
        <v>21.2</v>
      </c>
      <c r="E882" s="203" t="s">
        <v>215</v>
      </c>
      <c r="F882" s="202">
        <v>2020</v>
      </c>
      <c r="G882" s="202">
        <v>13413208</v>
      </c>
      <c r="H882">
        <v>194178</v>
      </c>
      <c r="I882">
        <v>20027</v>
      </c>
      <c r="J882">
        <v>6507</v>
      </c>
    </row>
    <row r="883" spans="1:10" ht="14.5" x14ac:dyDescent="0.35">
      <c r="A883" s="202">
        <v>14184</v>
      </c>
      <c r="B883" s="202" t="s">
        <v>1005</v>
      </c>
      <c r="D883" s="203">
        <v>23</v>
      </c>
      <c r="E883" s="203" t="s">
        <v>215</v>
      </c>
      <c r="F883" s="202">
        <v>2020</v>
      </c>
      <c r="G883" s="202">
        <v>22753</v>
      </c>
      <c r="H883">
        <v>1208</v>
      </c>
      <c r="I883">
        <v>126</v>
      </c>
      <c r="J883">
        <v>42</v>
      </c>
    </row>
    <row r="884" spans="1:10" ht="14.5" x14ac:dyDescent="0.35">
      <c r="A884" s="202">
        <v>14184</v>
      </c>
      <c r="B884" s="202" t="s">
        <v>995</v>
      </c>
      <c r="D884" s="203">
        <v>4</v>
      </c>
      <c r="E884" s="203" t="s">
        <v>215</v>
      </c>
      <c r="F884" s="202">
        <v>2020</v>
      </c>
      <c r="G884" s="202">
        <v>950168</v>
      </c>
      <c r="H884">
        <v>160471</v>
      </c>
      <c r="I884">
        <v>14067</v>
      </c>
      <c r="J884">
        <v>5957</v>
      </c>
    </row>
    <row r="885" spans="1:10" ht="14.5" x14ac:dyDescent="0.35">
      <c r="A885" s="202">
        <v>14184</v>
      </c>
      <c r="B885" s="202" t="s">
        <v>996</v>
      </c>
      <c r="D885" s="203">
        <v>5.0999999999999996</v>
      </c>
      <c r="E885" s="203" t="s">
        <v>215</v>
      </c>
      <c r="F885" s="202">
        <v>2020</v>
      </c>
      <c r="G885" s="202">
        <v>2914981</v>
      </c>
      <c r="H885">
        <v>101401</v>
      </c>
      <c r="I885">
        <v>10634</v>
      </c>
      <c r="J885">
        <v>4072</v>
      </c>
    </row>
    <row r="886" spans="1:10" ht="14.5" x14ac:dyDescent="0.35">
      <c r="A886" s="202">
        <v>14184</v>
      </c>
      <c r="B886" s="202" t="s">
        <v>997</v>
      </c>
      <c r="D886" s="203">
        <v>5.2</v>
      </c>
      <c r="E886" s="203" t="s">
        <v>215</v>
      </c>
      <c r="F886" s="202">
        <v>2020</v>
      </c>
      <c r="G886" s="202">
        <v>3776282</v>
      </c>
      <c r="H886">
        <v>99066</v>
      </c>
      <c r="I886">
        <v>10305</v>
      </c>
      <c r="J886">
        <v>3534</v>
      </c>
    </row>
    <row r="887" spans="1:10" ht="14.5" x14ac:dyDescent="0.35">
      <c r="A887" s="202">
        <v>14184</v>
      </c>
      <c r="B887" s="202" t="s">
        <v>998</v>
      </c>
      <c r="D887" s="203">
        <v>9</v>
      </c>
      <c r="E887" s="203" t="s">
        <v>215</v>
      </c>
      <c r="F887" s="202">
        <v>2020</v>
      </c>
      <c r="G887" s="202">
        <v>985487</v>
      </c>
      <c r="H887">
        <v>47666</v>
      </c>
      <c r="I887">
        <v>4810</v>
      </c>
      <c r="J887">
        <v>1422</v>
      </c>
    </row>
    <row r="888" spans="1:10" ht="14.5" x14ac:dyDescent="0.35">
      <c r="A888" s="202">
        <v>14190</v>
      </c>
      <c r="B888" s="202" t="s">
        <v>1006</v>
      </c>
      <c r="D888" s="203">
        <v>21.2</v>
      </c>
      <c r="E888" s="203" t="s">
        <v>215</v>
      </c>
      <c r="F888" s="202">
        <v>2020</v>
      </c>
      <c r="G888" s="202">
        <v>1379</v>
      </c>
      <c r="H888">
        <v>15</v>
      </c>
      <c r="I888">
        <v>49</v>
      </c>
      <c r="J888">
        <v>35</v>
      </c>
    </row>
    <row r="889" spans="1:10" ht="14.5" x14ac:dyDescent="0.35">
      <c r="A889" s="202">
        <v>14254</v>
      </c>
      <c r="B889" s="202" t="s">
        <v>4319</v>
      </c>
      <c r="D889" s="203">
        <v>19.100000000000001</v>
      </c>
      <c r="E889" s="203" t="s">
        <v>215</v>
      </c>
      <c r="F889" s="202">
        <v>2020</v>
      </c>
      <c r="G889" s="205">
        <v>0</v>
      </c>
      <c r="H889">
        <v>60306</v>
      </c>
      <c r="I889">
        <v>0</v>
      </c>
      <c r="J889">
        <v>1730</v>
      </c>
    </row>
    <row r="890" spans="1:10" ht="14.5" x14ac:dyDescent="0.35">
      <c r="A890" s="202">
        <v>14254</v>
      </c>
      <c r="B890" s="202" t="s">
        <v>1007</v>
      </c>
      <c r="D890" s="203">
        <v>19.2</v>
      </c>
      <c r="E890" s="203" t="s">
        <v>215</v>
      </c>
      <c r="F890" s="204">
        <v>2020</v>
      </c>
      <c r="G890" s="206">
        <v>46245990</v>
      </c>
      <c r="H890">
        <v>0</v>
      </c>
      <c r="I890">
        <v>0</v>
      </c>
      <c r="J890">
        <v>0</v>
      </c>
    </row>
    <row r="891" spans="1:10" ht="14.5" x14ac:dyDescent="0.35">
      <c r="A891" s="202">
        <v>14254</v>
      </c>
      <c r="B891" s="202" t="s">
        <v>1008</v>
      </c>
      <c r="D891" s="203">
        <v>21.1</v>
      </c>
      <c r="E891" s="203" t="s">
        <v>215</v>
      </c>
      <c r="F891" s="202">
        <v>2020</v>
      </c>
      <c r="G891" s="202">
        <v>7241627</v>
      </c>
      <c r="H891">
        <v>10467</v>
      </c>
      <c r="I891">
        <v>0</v>
      </c>
      <c r="J891">
        <v>320</v>
      </c>
    </row>
    <row r="892" spans="1:10" ht="14.5" x14ac:dyDescent="0.35">
      <c r="A892" s="202">
        <v>14265</v>
      </c>
      <c r="B892" s="202" t="s">
        <v>1009</v>
      </c>
      <c r="D892" s="203">
        <v>9</v>
      </c>
      <c r="E892" s="203" t="s">
        <v>215</v>
      </c>
      <c r="F892" s="202">
        <v>2020</v>
      </c>
      <c r="G892" s="202">
        <v>50</v>
      </c>
      <c r="H892">
        <v>1</v>
      </c>
      <c r="I892">
        <v>1684</v>
      </c>
      <c r="J892">
        <v>869</v>
      </c>
    </row>
    <row r="893" spans="1:10" ht="14.5" x14ac:dyDescent="0.35">
      <c r="A893" s="202">
        <v>14354</v>
      </c>
      <c r="B893" s="202" t="s">
        <v>1013</v>
      </c>
      <c r="D893" s="203">
        <v>17.100000000000001</v>
      </c>
      <c r="E893" s="203" t="s">
        <v>215</v>
      </c>
      <c r="F893" s="202">
        <v>2020</v>
      </c>
      <c r="G893" s="204">
        <v>763</v>
      </c>
      <c r="H893">
        <v>107</v>
      </c>
      <c r="I893">
        <v>0</v>
      </c>
      <c r="J893">
        <v>0</v>
      </c>
    </row>
    <row r="894" spans="1:10" ht="14.5" x14ac:dyDescent="0.35">
      <c r="A894" s="202">
        <v>14354</v>
      </c>
      <c r="B894" s="202" t="s">
        <v>4320</v>
      </c>
      <c r="D894" s="203">
        <v>17.2</v>
      </c>
      <c r="E894" s="203" t="s">
        <v>215</v>
      </c>
      <c r="F894" s="202">
        <v>2020</v>
      </c>
      <c r="G894" s="203">
        <v>0</v>
      </c>
      <c r="H894">
        <v>0</v>
      </c>
      <c r="I894">
        <v>0</v>
      </c>
      <c r="J894">
        <v>0</v>
      </c>
    </row>
    <row r="895" spans="1:10" ht="14.5" x14ac:dyDescent="0.35">
      <c r="A895" s="202">
        <v>14354</v>
      </c>
      <c r="B895" s="202" t="s">
        <v>1010</v>
      </c>
      <c r="D895" s="203">
        <v>5.0999999999999996</v>
      </c>
      <c r="E895" s="203" t="s">
        <v>215</v>
      </c>
      <c r="F895" s="202">
        <v>2020</v>
      </c>
      <c r="G895" s="202">
        <v>1114063</v>
      </c>
      <c r="H895">
        <v>15322</v>
      </c>
      <c r="I895">
        <v>4357</v>
      </c>
      <c r="J895">
        <v>426</v>
      </c>
    </row>
    <row r="896" spans="1:10" ht="14.5" x14ac:dyDescent="0.35">
      <c r="A896" s="202">
        <v>14354</v>
      </c>
      <c r="B896" s="202" t="s">
        <v>1011</v>
      </c>
      <c r="D896" s="203">
        <v>5.2</v>
      </c>
      <c r="E896" s="203" t="s">
        <v>215</v>
      </c>
      <c r="F896" s="202">
        <v>2020</v>
      </c>
      <c r="G896" s="202">
        <v>724936</v>
      </c>
      <c r="H896">
        <v>12468</v>
      </c>
      <c r="I896">
        <v>3545</v>
      </c>
      <c r="J896">
        <v>347</v>
      </c>
    </row>
    <row r="897" spans="1:10" ht="14.5" x14ac:dyDescent="0.35">
      <c r="A897" s="202">
        <v>14354</v>
      </c>
      <c r="B897" s="202" t="s">
        <v>1012</v>
      </c>
      <c r="D897" s="203">
        <v>9</v>
      </c>
      <c r="E897" s="203" t="s">
        <v>215</v>
      </c>
      <c r="F897" s="202">
        <v>2020</v>
      </c>
      <c r="G897" s="202">
        <v>21608726</v>
      </c>
      <c r="H897">
        <v>233609</v>
      </c>
      <c r="I897">
        <v>66432</v>
      </c>
      <c r="J897">
        <v>6501</v>
      </c>
    </row>
    <row r="898" spans="1:10" ht="14.5" x14ac:dyDescent="0.35">
      <c r="A898" s="202">
        <v>14460</v>
      </c>
      <c r="B898" s="202" t="s">
        <v>1014</v>
      </c>
      <c r="D898" s="203">
        <v>11</v>
      </c>
      <c r="E898" s="203" t="s">
        <v>215</v>
      </c>
      <c r="F898" s="202">
        <v>2020</v>
      </c>
      <c r="G898" s="202">
        <v>3755681</v>
      </c>
      <c r="H898">
        <v>67136</v>
      </c>
      <c r="I898">
        <v>4398</v>
      </c>
      <c r="J898">
        <v>6448</v>
      </c>
    </row>
    <row r="899" spans="1:10" ht="14.5" x14ac:dyDescent="0.35">
      <c r="A899" s="202">
        <v>14494</v>
      </c>
      <c r="B899" s="202" t="s">
        <v>1015</v>
      </c>
      <c r="D899" s="203">
        <v>17.100000000000001</v>
      </c>
      <c r="E899" s="203" t="s">
        <v>215</v>
      </c>
      <c r="F899" s="202">
        <v>2020</v>
      </c>
      <c r="G899" s="204">
        <v>983919</v>
      </c>
      <c r="H899">
        <v>8016</v>
      </c>
      <c r="I899">
        <v>346</v>
      </c>
      <c r="J899">
        <v>143</v>
      </c>
    </row>
    <row r="900" spans="1:10" ht="14.5" x14ac:dyDescent="0.35">
      <c r="A900" s="202">
        <v>14494</v>
      </c>
      <c r="B900" s="202" t="s">
        <v>4321</v>
      </c>
      <c r="D900" s="203">
        <v>17.2</v>
      </c>
      <c r="E900" s="203" t="s">
        <v>215</v>
      </c>
      <c r="F900" s="202">
        <v>2020</v>
      </c>
      <c r="G900" s="203">
        <v>0</v>
      </c>
      <c r="H900">
        <v>0</v>
      </c>
      <c r="I900">
        <v>0</v>
      </c>
      <c r="J900">
        <v>0</v>
      </c>
    </row>
    <row r="901" spans="1:10" ht="14.5" x14ac:dyDescent="0.35">
      <c r="A901" s="202">
        <v>14494</v>
      </c>
      <c r="B901" s="202" t="s">
        <v>1016</v>
      </c>
      <c r="D901" s="203">
        <v>23</v>
      </c>
      <c r="E901" s="203" t="s">
        <v>215</v>
      </c>
      <c r="F901" s="202">
        <v>2020</v>
      </c>
      <c r="G901" s="202">
        <v>86535</v>
      </c>
      <c r="H901">
        <v>498</v>
      </c>
      <c r="I901">
        <v>86</v>
      </c>
      <c r="J901">
        <v>35</v>
      </c>
    </row>
    <row r="902" spans="1:10" ht="14.5" x14ac:dyDescent="0.35">
      <c r="A902" s="202">
        <v>14494</v>
      </c>
      <c r="B902" s="202" t="s">
        <v>1017</v>
      </c>
      <c r="D902" s="203">
        <v>24</v>
      </c>
      <c r="E902" s="203" t="s">
        <v>215</v>
      </c>
      <c r="F902" s="202">
        <v>2020</v>
      </c>
      <c r="G902" s="202">
        <v>17418636</v>
      </c>
      <c r="H902">
        <v>88328</v>
      </c>
      <c r="I902">
        <v>15250</v>
      </c>
      <c r="J902">
        <v>6286</v>
      </c>
    </row>
    <row r="903" spans="1:10" ht="14.5" x14ac:dyDescent="0.35">
      <c r="A903" s="202">
        <v>14559</v>
      </c>
      <c r="B903" s="202" t="s">
        <v>1018</v>
      </c>
      <c r="D903" s="203">
        <v>1</v>
      </c>
      <c r="E903" s="203" t="s">
        <v>215</v>
      </c>
      <c r="F903" s="202">
        <v>2020</v>
      </c>
      <c r="G903" s="202">
        <v>8726</v>
      </c>
      <c r="H903">
        <v>310</v>
      </c>
      <c r="I903">
        <v>27</v>
      </c>
      <c r="J903">
        <v>18</v>
      </c>
    </row>
    <row r="904" spans="1:10" ht="14.5" x14ac:dyDescent="0.35">
      <c r="A904" s="202">
        <v>14559</v>
      </c>
      <c r="B904" s="202" t="s">
        <v>1022</v>
      </c>
      <c r="D904" s="203">
        <v>17.100000000000001</v>
      </c>
      <c r="E904" s="203" t="s">
        <v>215</v>
      </c>
      <c r="F904" s="202">
        <v>2020</v>
      </c>
      <c r="G904" s="204">
        <v>76466</v>
      </c>
      <c r="H904">
        <v>802</v>
      </c>
      <c r="I904">
        <v>68</v>
      </c>
      <c r="J904">
        <v>45</v>
      </c>
    </row>
    <row r="905" spans="1:10" ht="14.5" x14ac:dyDescent="0.35">
      <c r="A905" s="202">
        <v>14559</v>
      </c>
      <c r="B905" s="202" t="s">
        <v>4322</v>
      </c>
      <c r="D905" s="203">
        <v>17.2</v>
      </c>
      <c r="E905" s="203" t="s">
        <v>215</v>
      </c>
      <c r="F905" s="202">
        <v>2020</v>
      </c>
      <c r="G905" s="203">
        <v>0</v>
      </c>
      <c r="H905">
        <v>0</v>
      </c>
      <c r="I905">
        <v>0</v>
      </c>
      <c r="J905">
        <v>0</v>
      </c>
    </row>
    <row r="906" spans="1:10" ht="14.5" x14ac:dyDescent="0.35">
      <c r="A906" s="202">
        <v>14559</v>
      </c>
      <c r="B906" s="202" t="s">
        <v>1019</v>
      </c>
      <c r="D906" s="203">
        <v>2.1</v>
      </c>
      <c r="E906" s="203" t="s">
        <v>215</v>
      </c>
      <c r="F906" s="202">
        <v>2020</v>
      </c>
      <c r="G906" s="202">
        <v>58835</v>
      </c>
      <c r="H906">
        <v>1124</v>
      </c>
      <c r="I906">
        <v>96</v>
      </c>
      <c r="J906">
        <v>63</v>
      </c>
    </row>
    <row r="907" spans="1:10" ht="14.5" x14ac:dyDescent="0.35">
      <c r="A907" s="202">
        <v>14559</v>
      </c>
      <c r="B907" s="202" t="s">
        <v>1020</v>
      </c>
      <c r="D907" s="203">
        <v>5.0999999999999996</v>
      </c>
      <c r="E907" s="203" t="s">
        <v>215</v>
      </c>
      <c r="F907" s="202">
        <v>2020</v>
      </c>
      <c r="G907" s="202">
        <v>5408697</v>
      </c>
      <c r="H907">
        <v>36375</v>
      </c>
      <c r="I907">
        <v>3139</v>
      </c>
      <c r="J907">
        <v>2055</v>
      </c>
    </row>
    <row r="908" spans="1:10" ht="14.5" x14ac:dyDescent="0.35">
      <c r="A908" s="202">
        <v>14559</v>
      </c>
      <c r="B908" s="202" t="s">
        <v>1021</v>
      </c>
      <c r="D908" s="203">
        <v>5.2</v>
      </c>
      <c r="E908" s="203" t="s">
        <v>215</v>
      </c>
      <c r="F908" s="202">
        <v>2020</v>
      </c>
      <c r="G908" s="202">
        <v>764975</v>
      </c>
      <c r="H908">
        <v>12654</v>
      </c>
      <c r="I908">
        <v>1080</v>
      </c>
      <c r="J908">
        <v>714</v>
      </c>
    </row>
    <row r="909" spans="1:10" ht="14.5" x14ac:dyDescent="0.35">
      <c r="A909" s="202">
        <v>14568</v>
      </c>
      <c r="B909" s="202" t="s">
        <v>1023</v>
      </c>
      <c r="D909" s="203">
        <v>2.1</v>
      </c>
      <c r="E909" s="203" t="s">
        <v>215</v>
      </c>
      <c r="F909" s="202">
        <v>2020</v>
      </c>
      <c r="G909" s="202">
        <v>6262973</v>
      </c>
      <c r="H909">
        <v>33483</v>
      </c>
      <c r="I909">
        <v>133</v>
      </c>
      <c r="J909">
        <v>431</v>
      </c>
    </row>
    <row r="910" spans="1:10" ht="14.5" x14ac:dyDescent="0.35">
      <c r="A910" s="202">
        <v>14568</v>
      </c>
      <c r="B910" s="202" t="s">
        <v>1024</v>
      </c>
      <c r="D910" s="203">
        <v>4</v>
      </c>
      <c r="E910" s="203" t="s">
        <v>215</v>
      </c>
      <c r="F910" s="202">
        <v>2020</v>
      </c>
      <c r="G910" s="202">
        <v>29117792</v>
      </c>
      <c r="H910">
        <v>63635</v>
      </c>
      <c r="I910">
        <v>253</v>
      </c>
      <c r="J910">
        <v>819</v>
      </c>
    </row>
    <row r="911" spans="1:10" ht="14.5" x14ac:dyDescent="0.35">
      <c r="A911" s="202">
        <v>14788</v>
      </c>
      <c r="B911" s="202" t="s">
        <v>1025</v>
      </c>
      <c r="D911" s="203">
        <v>23</v>
      </c>
      <c r="E911" s="203" t="s">
        <v>215</v>
      </c>
      <c r="F911" s="202">
        <v>2020</v>
      </c>
      <c r="G911" s="202">
        <v>11700</v>
      </c>
      <c r="H911">
        <v>1367</v>
      </c>
      <c r="I911">
        <v>79</v>
      </c>
      <c r="J911">
        <v>67</v>
      </c>
    </row>
    <row r="912" spans="1:10" ht="14.5" x14ac:dyDescent="0.35">
      <c r="A912" s="202">
        <v>14788</v>
      </c>
      <c r="B912" s="202" t="s">
        <v>1026</v>
      </c>
      <c r="D912" s="203">
        <v>24</v>
      </c>
      <c r="E912" s="203" t="s">
        <v>215</v>
      </c>
      <c r="F912" s="202">
        <v>2020</v>
      </c>
      <c r="G912" s="202">
        <v>4459145</v>
      </c>
      <c r="H912">
        <v>35418</v>
      </c>
      <c r="I912">
        <v>1900</v>
      </c>
      <c r="J912">
        <v>1610</v>
      </c>
    </row>
    <row r="913" spans="1:10" ht="14.5" x14ac:dyDescent="0.35">
      <c r="A913" s="202">
        <v>14930</v>
      </c>
      <c r="B913" s="202" t="s">
        <v>1027</v>
      </c>
      <c r="D913" s="203">
        <v>2.1</v>
      </c>
      <c r="E913" s="203" t="s">
        <v>215</v>
      </c>
      <c r="F913" s="202">
        <v>2020</v>
      </c>
      <c r="G913" s="202">
        <v>30321674</v>
      </c>
      <c r="H913">
        <v>98436</v>
      </c>
      <c r="I913">
        <v>0</v>
      </c>
      <c r="J913">
        <v>1104</v>
      </c>
    </row>
    <row r="914" spans="1:10" ht="14.5" x14ac:dyDescent="0.35">
      <c r="A914" s="202">
        <v>14974</v>
      </c>
      <c r="B914" s="202" t="s">
        <v>1028</v>
      </c>
      <c r="D914" s="203">
        <v>1</v>
      </c>
      <c r="E914" s="203" t="s">
        <v>215</v>
      </c>
      <c r="F914" s="202">
        <v>2020</v>
      </c>
      <c r="G914" s="202">
        <v>6387555</v>
      </c>
      <c r="H914">
        <v>86454</v>
      </c>
      <c r="I914">
        <v>3916</v>
      </c>
      <c r="J914">
        <v>2877</v>
      </c>
    </row>
    <row r="915" spans="1:10" ht="14.5" x14ac:dyDescent="0.35">
      <c r="A915" s="202">
        <v>14974</v>
      </c>
      <c r="B915" s="202" t="s">
        <v>1031</v>
      </c>
      <c r="D915" s="203">
        <v>17.100000000000001</v>
      </c>
      <c r="E915" s="203" t="s">
        <v>215</v>
      </c>
      <c r="F915" s="202">
        <v>2020</v>
      </c>
      <c r="G915" s="204">
        <v>4530829</v>
      </c>
      <c r="H915">
        <v>54930</v>
      </c>
      <c r="I915">
        <v>2566</v>
      </c>
      <c r="J915">
        <v>1885</v>
      </c>
    </row>
    <row r="916" spans="1:10" ht="14.5" x14ac:dyDescent="0.35">
      <c r="A916" s="202">
        <v>14974</v>
      </c>
      <c r="B916" s="202" t="s">
        <v>1032</v>
      </c>
      <c r="D916" s="203">
        <v>17.2</v>
      </c>
      <c r="E916" s="203" t="s">
        <v>215</v>
      </c>
      <c r="F916" s="202">
        <v>2020</v>
      </c>
      <c r="G916" s="203">
        <v>148612</v>
      </c>
      <c r="H916">
        <v>1722</v>
      </c>
      <c r="I916">
        <v>0</v>
      </c>
      <c r="J916">
        <v>0</v>
      </c>
    </row>
    <row r="917" spans="1:10" ht="14.5" x14ac:dyDescent="0.35">
      <c r="A917" s="202">
        <v>14974</v>
      </c>
      <c r="B917" s="202" t="s">
        <v>1033</v>
      </c>
      <c r="D917" s="203">
        <v>18</v>
      </c>
      <c r="E917" s="203" t="s">
        <v>215</v>
      </c>
      <c r="F917" s="202">
        <v>2020</v>
      </c>
      <c r="G917" s="202">
        <v>1523098</v>
      </c>
      <c r="H917">
        <v>15342</v>
      </c>
      <c r="I917">
        <v>695</v>
      </c>
      <c r="J917">
        <v>511</v>
      </c>
    </row>
    <row r="918" spans="1:10" ht="14.5" x14ac:dyDescent="0.35">
      <c r="A918" s="202">
        <v>14974</v>
      </c>
      <c r="B918" s="202" t="s">
        <v>1034</v>
      </c>
      <c r="D918" s="203">
        <v>19.3</v>
      </c>
      <c r="E918" s="203" t="s">
        <v>215</v>
      </c>
      <c r="F918" s="204">
        <v>2020</v>
      </c>
      <c r="G918" s="205">
        <v>24652</v>
      </c>
      <c r="H918">
        <v>66945</v>
      </c>
      <c r="I918">
        <v>3033</v>
      </c>
      <c r="J918">
        <v>2228</v>
      </c>
    </row>
    <row r="919" spans="1:10" ht="14.5" x14ac:dyDescent="0.35">
      <c r="A919" s="202">
        <v>14974</v>
      </c>
      <c r="B919" s="202" t="s">
        <v>1035</v>
      </c>
      <c r="D919" s="203">
        <v>19.399999999999999</v>
      </c>
      <c r="E919" s="203" t="s">
        <v>215</v>
      </c>
      <c r="F919" s="204">
        <v>2020</v>
      </c>
      <c r="G919" s="206">
        <v>7962526</v>
      </c>
      <c r="H919">
        <v>0</v>
      </c>
      <c r="I919">
        <v>0</v>
      </c>
      <c r="J919">
        <v>0</v>
      </c>
    </row>
    <row r="920" spans="1:10" ht="14.5" x14ac:dyDescent="0.35">
      <c r="A920" s="202">
        <v>14974</v>
      </c>
      <c r="B920" s="202" t="s">
        <v>1029</v>
      </c>
      <c r="D920" s="203">
        <v>2.1</v>
      </c>
      <c r="E920" s="203" t="s">
        <v>215</v>
      </c>
      <c r="F920" s="202">
        <v>2020</v>
      </c>
      <c r="G920" s="202">
        <v>2095811</v>
      </c>
      <c r="H920">
        <v>27713</v>
      </c>
      <c r="I920">
        <v>1255</v>
      </c>
      <c r="J920">
        <v>922</v>
      </c>
    </row>
    <row r="921" spans="1:10" ht="14.5" x14ac:dyDescent="0.35">
      <c r="A921" s="202">
        <v>14974</v>
      </c>
      <c r="B921" s="202" t="s">
        <v>1036</v>
      </c>
      <c r="D921" s="203">
        <v>21.2</v>
      </c>
      <c r="E921" s="203" t="s">
        <v>215</v>
      </c>
      <c r="F921" s="202">
        <v>2020</v>
      </c>
      <c r="G921" s="202">
        <v>1576254</v>
      </c>
      <c r="H921">
        <v>16234</v>
      </c>
      <c r="I921">
        <v>735</v>
      </c>
      <c r="J921">
        <v>540</v>
      </c>
    </row>
    <row r="922" spans="1:10" ht="14.5" x14ac:dyDescent="0.35">
      <c r="A922" s="202">
        <v>14974</v>
      </c>
      <c r="B922" s="202" t="s">
        <v>1037</v>
      </c>
      <c r="D922" s="203">
        <v>23</v>
      </c>
      <c r="E922" s="203" t="s">
        <v>215</v>
      </c>
      <c r="F922" s="202">
        <v>2020</v>
      </c>
      <c r="G922" s="202">
        <v>33999</v>
      </c>
      <c r="H922">
        <v>388</v>
      </c>
      <c r="I922">
        <v>18</v>
      </c>
      <c r="J922">
        <v>13</v>
      </c>
    </row>
    <row r="923" spans="1:10" ht="14.5" x14ac:dyDescent="0.35">
      <c r="A923" s="202">
        <v>14974</v>
      </c>
      <c r="B923" s="202" t="s">
        <v>1030</v>
      </c>
      <c r="D923" s="203">
        <v>9</v>
      </c>
      <c r="E923" s="203" t="s">
        <v>215</v>
      </c>
      <c r="F923" s="202">
        <v>2020</v>
      </c>
      <c r="G923" s="202">
        <v>598190</v>
      </c>
      <c r="H923">
        <v>7781</v>
      </c>
      <c r="I923">
        <v>352</v>
      </c>
      <c r="J923">
        <v>259</v>
      </c>
    </row>
    <row r="924" spans="1:10" ht="14.5" x14ac:dyDescent="0.35">
      <c r="A924" s="202">
        <v>14982</v>
      </c>
      <c r="B924" s="202" t="s">
        <v>1038</v>
      </c>
      <c r="D924" s="203">
        <v>1</v>
      </c>
      <c r="E924" s="203" t="s">
        <v>215</v>
      </c>
      <c r="F924" s="202">
        <v>2020</v>
      </c>
      <c r="G924" s="202">
        <v>4520033</v>
      </c>
      <c r="H924">
        <v>46014</v>
      </c>
      <c r="I924">
        <v>1324</v>
      </c>
      <c r="J924">
        <v>1639</v>
      </c>
    </row>
    <row r="925" spans="1:10" ht="14.5" x14ac:dyDescent="0.35">
      <c r="A925" s="202">
        <v>14982</v>
      </c>
      <c r="B925" s="202" t="s">
        <v>1041</v>
      </c>
      <c r="D925" s="203">
        <v>17.100000000000001</v>
      </c>
      <c r="E925" s="203" t="s">
        <v>215</v>
      </c>
      <c r="F925" s="202">
        <v>2020</v>
      </c>
      <c r="G925" s="204">
        <v>1973243</v>
      </c>
      <c r="H925">
        <v>25941</v>
      </c>
      <c r="I925">
        <v>762</v>
      </c>
      <c r="J925">
        <v>923</v>
      </c>
    </row>
    <row r="926" spans="1:10" ht="14.5" x14ac:dyDescent="0.35">
      <c r="A926" s="202">
        <v>14982</v>
      </c>
      <c r="B926" s="202" t="s">
        <v>1042</v>
      </c>
      <c r="D926" s="203">
        <v>17.2</v>
      </c>
      <c r="E926" s="203" t="s">
        <v>215</v>
      </c>
      <c r="F926" s="202">
        <v>2020</v>
      </c>
      <c r="G926" s="203">
        <v>161285</v>
      </c>
      <c r="H926">
        <v>1311</v>
      </c>
      <c r="I926">
        <v>40</v>
      </c>
      <c r="J926">
        <v>49</v>
      </c>
    </row>
    <row r="927" spans="1:10" ht="14.5" x14ac:dyDescent="0.35">
      <c r="A927" s="202">
        <v>14982</v>
      </c>
      <c r="B927" s="202" t="s">
        <v>1043</v>
      </c>
      <c r="D927" s="203">
        <v>18</v>
      </c>
      <c r="E927" s="203" t="s">
        <v>215</v>
      </c>
      <c r="F927" s="202">
        <v>2020</v>
      </c>
      <c r="G927" s="202">
        <v>1002099</v>
      </c>
      <c r="H927">
        <v>10394</v>
      </c>
      <c r="I927">
        <v>303</v>
      </c>
      <c r="J927">
        <v>369</v>
      </c>
    </row>
    <row r="928" spans="1:10" ht="14.5" x14ac:dyDescent="0.35">
      <c r="A928" s="202">
        <v>14982</v>
      </c>
      <c r="B928" s="202" t="s">
        <v>1044</v>
      </c>
      <c r="D928" s="203">
        <v>19.3</v>
      </c>
      <c r="E928" s="203" t="s">
        <v>215</v>
      </c>
      <c r="F928" s="204">
        <v>2020</v>
      </c>
      <c r="G928" s="205">
        <v>16926</v>
      </c>
      <c r="H928">
        <v>23145</v>
      </c>
      <c r="I928">
        <v>693</v>
      </c>
      <c r="J928">
        <v>851</v>
      </c>
    </row>
    <row r="929" spans="1:10" ht="14.5" x14ac:dyDescent="0.35">
      <c r="A929" s="202">
        <v>14982</v>
      </c>
      <c r="B929" s="202" t="s">
        <v>1045</v>
      </c>
      <c r="D929" s="203">
        <v>19.399999999999999</v>
      </c>
      <c r="E929" s="203" t="s">
        <v>215</v>
      </c>
      <c r="F929" s="204">
        <v>2020</v>
      </c>
      <c r="G929" s="206">
        <v>1686430</v>
      </c>
      <c r="H929">
        <v>0</v>
      </c>
      <c r="I929">
        <v>0</v>
      </c>
      <c r="J929">
        <v>0</v>
      </c>
    </row>
    <row r="930" spans="1:10" ht="14.5" x14ac:dyDescent="0.35">
      <c r="A930" s="202">
        <v>14982</v>
      </c>
      <c r="B930" s="202" t="s">
        <v>1039</v>
      </c>
      <c r="D930" s="203">
        <v>2.1</v>
      </c>
      <c r="E930" s="203" t="s">
        <v>215</v>
      </c>
      <c r="F930" s="202">
        <v>2020</v>
      </c>
      <c r="G930" s="202">
        <v>1509646</v>
      </c>
      <c r="H930">
        <v>15333</v>
      </c>
      <c r="I930">
        <v>441</v>
      </c>
      <c r="J930">
        <v>546</v>
      </c>
    </row>
    <row r="931" spans="1:10" ht="14.5" x14ac:dyDescent="0.35">
      <c r="A931" s="202">
        <v>14982</v>
      </c>
      <c r="B931" s="202" t="s">
        <v>1046</v>
      </c>
      <c r="D931" s="203">
        <v>21.2</v>
      </c>
      <c r="E931" s="203" t="s">
        <v>215</v>
      </c>
      <c r="F931" s="202">
        <v>2020</v>
      </c>
      <c r="G931" s="202">
        <v>884464</v>
      </c>
      <c r="H931">
        <v>11866</v>
      </c>
      <c r="I931">
        <v>343</v>
      </c>
      <c r="J931">
        <v>417</v>
      </c>
    </row>
    <row r="932" spans="1:10" ht="14.5" x14ac:dyDescent="0.35">
      <c r="A932" s="202">
        <v>14982</v>
      </c>
      <c r="B932" s="202" t="s">
        <v>1040</v>
      </c>
      <c r="D932" s="203">
        <v>9</v>
      </c>
      <c r="E932" s="203" t="s">
        <v>215</v>
      </c>
      <c r="F932" s="202">
        <v>2020</v>
      </c>
      <c r="G932" s="202">
        <v>1224911</v>
      </c>
      <c r="H932">
        <v>8995</v>
      </c>
      <c r="I932">
        <v>259</v>
      </c>
      <c r="J932">
        <v>312</v>
      </c>
    </row>
    <row r="933" spans="1:10" ht="14.5" x14ac:dyDescent="0.35">
      <c r="A933" s="202">
        <v>14990</v>
      </c>
      <c r="B933" s="202" t="s">
        <v>1047</v>
      </c>
      <c r="D933" s="203">
        <v>17.100000000000001</v>
      </c>
      <c r="E933" s="203" t="s">
        <v>215</v>
      </c>
      <c r="F933" s="202">
        <v>2020</v>
      </c>
      <c r="G933" s="204">
        <v>792966</v>
      </c>
      <c r="H933">
        <v>81441</v>
      </c>
      <c r="I933">
        <v>8170</v>
      </c>
      <c r="J933">
        <v>2105</v>
      </c>
    </row>
    <row r="934" spans="1:10" ht="14.5" x14ac:dyDescent="0.35">
      <c r="A934" s="202">
        <v>14990</v>
      </c>
      <c r="B934" s="202" t="s">
        <v>4323</v>
      </c>
      <c r="D934" s="203">
        <v>17.2</v>
      </c>
      <c r="E934" s="203" t="s">
        <v>215</v>
      </c>
      <c r="F934" s="202">
        <v>2020</v>
      </c>
      <c r="G934" s="203">
        <v>0</v>
      </c>
      <c r="H934">
        <v>0</v>
      </c>
      <c r="I934">
        <v>0</v>
      </c>
      <c r="J934">
        <v>0</v>
      </c>
    </row>
    <row r="935" spans="1:10" ht="14.5" x14ac:dyDescent="0.35">
      <c r="A935" s="202">
        <v>14990</v>
      </c>
      <c r="B935" s="202" t="s">
        <v>1048</v>
      </c>
      <c r="D935" s="203">
        <v>19.3</v>
      </c>
      <c r="E935" s="203" t="s">
        <v>215</v>
      </c>
      <c r="F935" s="204">
        <v>2020</v>
      </c>
      <c r="G935" s="205">
        <v>459</v>
      </c>
      <c r="H935">
        <v>52322</v>
      </c>
      <c r="I935">
        <v>5249</v>
      </c>
      <c r="J935">
        <v>1352</v>
      </c>
    </row>
    <row r="936" spans="1:10" ht="14.5" x14ac:dyDescent="0.35">
      <c r="A936" s="202">
        <v>14990</v>
      </c>
      <c r="B936" s="202" t="s">
        <v>1049</v>
      </c>
      <c r="D936" s="203">
        <v>19.399999999999999</v>
      </c>
      <c r="E936" s="203" t="s">
        <v>215</v>
      </c>
      <c r="F936" s="204">
        <v>2020</v>
      </c>
      <c r="G936" s="206">
        <v>711027</v>
      </c>
      <c r="H936">
        <v>0</v>
      </c>
      <c r="I936">
        <v>0</v>
      </c>
      <c r="J936">
        <v>0</v>
      </c>
    </row>
    <row r="937" spans="1:10" ht="14.5" x14ac:dyDescent="0.35">
      <c r="A937" s="202">
        <v>14990</v>
      </c>
      <c r="B937" s="202" t="s">
        <v>1050</v>
      </c>
      <c r="D937" s="203">
        <v>21.2</v>
      </c>
      <c r="E937" s="203" t="s">
        <v>215</v>
      </c>
      <c r="F937" s="202">
        <v>2020</v>
      </c>
      <c r="G937" s="202">
        <v>29352</v>
      </c>
      <c r="H937">
        <v>18951</v>
      </c>
      <c r="I937">
        <v>1901</v>
      </c>
      <c r="J937">
        <v>490</v>
      </c>
    </row>
    <row r="938" spans="1:10" ht="14.5" x14ac:dyDescent="0.35">
      <c r="A938" s="202">
        <v>14990</v>
      </c>
      <c r="B938" s="202" t="s">
        <v>1051</v>
      </c>
      <c r="D938" s="203">
        <v>24</v>
      </c>
      <c r="E938" s="203" t="s">
        <v>215</v>
      </c>
      <c r="F938" s="202">
        <v>2020</v>
      </c>
      <c r="G938" s="202">
        <v>1250</v>
      </c>
      <c r="H938">
        <v>7271</v>
      </c>
      <c r="I938">
        <v>729</v>
      </c>
      <c r="J938">
        <v>188</v>
      </c>
    </row>
    <row r="939" spans="1:10" ht="14.5" x14ac:dyDescent="0.35">
      <c r="A939" s="202">
        <v>15032</v>
      </c>
      <c r="B939" s="202" t="s">
        <v>1052</v>
      </c>
      <c r="D939" s="203">
        <v>1</v>
      </c>
      <c r="E939" s="203" t="s">
        <v>215</v>
      </c>
      <c r="F939" s="202">
        <v>2020</v>
      </c>
      <c r="G939" s="202">
        <v>19850</v>
      </c>
      <c r="H939">
        <v>779</v>
      </c>
      <c r="I939">
        <v>68</v>
      </c>
      <c r="J939">
        <v>46</v>
      </c>
    </row>
    <row r="940" spans="1:10" ht="14.5" x14ac:dyDescent="0.35">
      <c r="A940" s="202">
        <v>15032</v>
      </c>
      <c r="B940" s="202" t="s">
        <v>1057</v>
      </c>
      <c r="D940" s="203">
        <v>17.100000000000001</v>
      </c>
      <c r="E940" s="203" t="s">
        <v>215</v>
      </c>
      <c r="F940" s="202">
        <v>2020</v>
      </c>
      <c r="G940" s="204">
        <v>798953</v>
      </c>
      <c r="H940">
        <v>17491</v>
      </c>
      <c r="I940">
        <v>1494</v>
      </c>
      <c r="J940">
        <v>988</v>
      </c>
    </row>
    <row r="941" spans="1:10" ht="14.5" x14ac:dyDescent="0.35">
      <c r="A941" s="202">
        <v>15032</v>
      </c>
      <c r="B941" s="202" t="s">
        <v>4324</v>
      </c>
      <c r="D941" s="203">
        <v>17.2</v>
      </c>
      <c r="E941" s="203" t="s">
        <v>215</v>
      </c>
      <c r="F941" s="202">
        <v>2020</v>
      </c>
      <c r="G941" s="203">
        <v>0</v>
      </c>
      <c r="H941">
        <v>2</v>
      </c>
      <c r="I941">
        <v>0</v>
      </c>
      <c r="J941">
        <v>0</v>
      </c>
    </row>
    <row r="942" spans="1:10" ht="14.5" x14ac:dyDescent="0.35">
      <c r="A942" s="202">
        <v>15032</v>
      </c>
      <c r="B942" s="202" t="s">
        <v>1058</v>
      </c>
      <c r="D942" s="203">
        <v>19.3</v>
      </c>
      <c r="E942" s="203" t="s">
        <v>215</v>
      </c>
      <c r="F942" s="204">
        <v>2020</v>
      </c>
      <c r="G942" s="205">
        <v>37726</v>
      </c>
      <c r="H942">
        <v>58113</v>
      </c>
      <c r="I942">
        <v>5110</v>
      </c>
      <c r="J942">
        <v>3277</v>
      </c>
    </row>
    <row r="943" spans="1:10" ht="14.5" x14ac:dyDescent="0.35">
      <c r="A943" s="202">
        <v>15032</v>
      </c>
      <c r="B943" s="202" t="s">
        <v>1059</v>
      </c>
      <c r="D943" s="203">
        <v>19.399999999999999</v>
      </c>
      <c r="E943" s="203" t="s">
        <v>215</v>
      </c>
      <c r="F943" s="204">
        <v>2020</v>
      </c>
      <c r="G943" s="206">
        <v>7691187</v>
      </c>
      <c r="H943">
        <v>0</v>
      </c>
      <c r="I943">
        <v>0</v>
      </c>
      <c r="J943">
        <v>0</v>
      </c>
    </row>
    <row r="944" spans="1:10" ht="14.5" x14ac:dyDescent="0.35">
      <c r="A944" s="202">
        <v>15032</v>
      </c>
      <c r="B944" s="202" t="s">
        <v>1053</v>
      </c>
      <c r="D944" s="203">
        <v>2.1</v>
      </c>
      <c r="E944" s="203" t="s">
        <v>215</v>
      </c>
      <c r="F944" s="202">
        <v>2020</v>
      </c>
      <c r="G944" s="202">
        <v>75950</v>
      </c>
      <c r="H944">
        <v>15949</v>
      </c>
      <c r="I944">
        <v>1363</v>
      </c>
      <c r="J944">
        <v>901</v>
      </c>
    </row>
    <row r="945" spans="1:10" ht="14.5" x14ac:dyDescent="0.35">
      <c r="A945" s="202">
        <v>15032</v>
      </c>
      <c r="B945" s="202" t="s">
        <v>1060</v>
      </c>
      <c r="D945" s="203">
        <v>21.2</v>
      </c>
      <c r="E945" s="203" t="s">
        <v>215</v>
      </c>
      <c r="F945" s="202">
        <v>2020</v>
      </c>
      <c r="G945" s="202">
        <v>2472570</v>
      </c>
      <c r="H945">
        <v>17734</v>
      </c>
      <c r="I945">
        <v>1561</v>
      </c>
      <c r="J945">
        <v>1005</v>
      </c>
    </row>
    <row r="946" spans="1:10" ht="14.5" x14ac:dyDescent="0.35">
      <c r="A946" s="202">
        <v>15032</v>
      </c>
      <c r="B946" s="202" t="s">
        <v>1054</v>
      </c>
      <c r="D946" s="203">
        <v>5.0999999999999996</v>
      </c>
      <c r="E946" s="203" t="s">
        <v>215</v>
      </c>
      <c r="F946" s="202">
        <v>2020</v>
      </c>
      <c r="G946" s="202">
        <v>13243411</v>
      </c>
      <c r="H946">
        <v>135196</v>
      </c>
      <c r="I946">
        <v>11666</v>
      </c>
      <c r="J946">
        <v>7635</v>
      </c>
    </row>
    <row r="947" spans="1:10" ht="14.5" x14ac:dyDescent="0.35">
      <c r="A947" s="202">
        <v>15032</v>
      </c>
      <c r="B947" s="202" t="s">
        <v>1055</v>
      </c>
      <c r="D947" s="203">
        <v>5.2</v>
      </c>
      <c r="E947" s="203" t="s">
        <v>215</v>
      </c>
      <c r="F947" s="202">
        <v>2020</v>
      </c>
      <c r="G947" s="202">
        <v>2281274</v>
      </c>
      <c r="H947">
        <v>49386</v>
      </c>
      <c r="I947">
        <v>4215</v>
      </c>
      <c r="J947">
        <v>2786</v>
      </c>
    </row>
    <row r="948" spans="1:10" ht="14.5" x14ac:dyDescent="0.35">
      <c r="A948" s="202">
        <v>15032</v>
      </c>
      <c r="B948" s="202" t="s">
        <v>1056</v>
      </c>
      <c r="D948" s="203">
        <v>9</v>
      </c>
      <c r="E948" s="203" t="s">
        <v>215</v>
      </c>
      <c r="F948" s="202">
        <v>2020</v>
      </c>
      <c r="G948" s="202">
        <v>27550</v>
      </c>
      <c r="H948">
        <v>97</v>
      </c>
      <c r="I948">
        <v>5</v>
      </c>
      <c r="J948">
        <v>5</v>
      </c>
    </row>
    <row r="949" spans="1:10" ht="14.5" x14ac:dyDescent="0.35">
      <c r="A949" s="202">
        <v>15105</v>
      </c>
      <c r="B949" s="202" t="s">
        <v>1061</v>
      </c>
      <c r="D949" s="203">
        <v>17.100000000000001</v>
      </c>
      <c r="E949" s="203" t="s">
        <v>215</v>
      </c>
      <c r="F949" s="202">
        <v>2020</v>
      </c>
      <c r="G949" s="204">
        <v>7216317</v>
      </c>
      <c r="H949">
        <v>70732</v>
      </c>
      <c r="I949">
        <v>0</v>
      </c>
      <c r="J949">
        <v>275</v>
      </c>
    </row>
    <row r="950" spans="1:10" ht="14.5" x14ac:dyDescent="0.35">
      <c r="A950" s="202">
        <v>15105</v>
      </c>
      <c r="B950" s="202" t="s">
        <v>4325</v>
      </c>
      <c r="D950" s="203">
        <v>17.2</v>
      </c>
      <c r="E950" s="203" t="s">
        <v>215</v>
      </c>
      <c r="F950" s="202">
        <v>2020</v>
      </c>
      <c r="G950" s="203">
        <v>0</v>
      </c>
      <c r="H950">
        <v>699</v>
      </c>
      <c r="I950">
        <v>0</v>
      </c>
      <c r="J950">
        <v>2024</v>
      </c>
    </row>
    <row r="951" spans="1:10" ht="14.5" x14ac:dyDescent="0.35">
      <c r="A951" s="202">
        <v>15105</v>
      </c>
      <c r="B951" s="202" t="s">
        <v>1062</v>
      </c>
      <c r="D951" s="203">
        <v>18</v>
      </c>
      <c r="E951" s="203" t="s">
        <v>215</v>
      </c>
      <c r="F951" s="202">
        <v>2020</v>
      </c>
      <c r="G951" s="202">
        <v>1683992</v>
      </c>
      <c r="H951">
        <v>8006</v>
      </c>
      <c r="I951">
        <v>0</v>
      </c>
      <c r="J951">
        <v>92</v>
      </c>
    </row>
    <row r="952" spans="1:10" ht="14.5" x14ac:dyDescent="0.35">
      <c r="A952" s="202">
        <v>15105</v>
      </c>
      <c r="B952" s="202" t="s">
        <v>1063</v>
      </c>
      <c r="D952" s="203">
        <v>19.3</v>
      </c>
      <c r="E952" s="203" t="s">
        <v>215</v>
      </c>
      <c r="F952" s="204">
        <v>2020</v>
      </c>
      <c r="G952" s="205">
        <v>0</v>
      </c>
      <c r="H952">
        <v>79076</v>
      </c>
      <c r="I952">
        <v>0</v>
      </c>
      <c r="J952">
        <v>276</v>
      </c>
    </row>
    <row r="953" spans="1:10" ht="14.5" x14ac:dyDescent="0.35">
      <c r="A953" s="202">
        <v>15105</v>
      </c>
      <c r="B953" s="202" t="s">
        <v>1064</v>
      </c>
      <c r="D953" s="203">
        <v>19.399999999999999</v>
      </c>
      <c r="E953" s="203" t="s">
        <v>215</v>
      </c>
      <c r="F953" s="204">
        <v>2020</v>
      </c>
      <c r="G953" s="206">
        <v>7935035</v>
      </c>
      <c r="H953">
        <v>0</v>
      </c>
      <c r="I953">
        <v>0</v>
      </c>
      <c r="J953">
        <v>0</v>
      </c>
    </row>
    <row r="954" spans="1:10" ht="14.5" x14ac:dyDescent="0.35">
      <c r="A954" s="202">
        <v>15105</v>
      </c>
      <c r="B954" s="202" t="s">
        <v>1065</v>
      </c>
      <c r="D954" s="203">
        <v>21.2</v>
      </c>
      <c r="E954" s="203" t="s">
        <v>215</v>
      </c>
      <c r="F954" s="202">
        <v>2020</v>
      </c>
      <c r="G954" s="202">
        <v>675314</v>
      </c>
      <c r="H954">
        <v>6031</v>
      </c>
      <c r="I954">
        <v>0</v>
      </c>
      <c r="J954">
        <v>117</v>
      </c>
    </row>
    <row r="955" spans="1:10" ht="14.5" x14ac:dyDescent="0.35">
      <c r="A955" s="202">
        <v>15130</v>
      </c>
      <c r="B955" s="202" t="s">
        <v>1066</v>
      </c>
      <c r="D955" s="203">
        <v>1</v>
      </c>
      <c r="E955" s="203" t="s">
        <v>215</v>
      </c>
      <c r="F955" s="202">
        <v>2020</v>
      </c>
      <c r="G955" s="202">
        <v>783303</v>
      </c>
      <c r="H955">
        <v>5773</v>
      </c>
      <c r="I955">
        <v>158</v>
      </c>
      <c r="J955">
        <v>635</v>
      </c>
    </row>
    <row r="956" spans="1:10" ht="14.5" x14ac:dyDescent="0.35">
      <c r="A956" s="202">
        <v>15130</v>
      </c>
      <c r="B956" s="202" t="s">
        <v>1069</v>
      </c>
      <c r="D956" s="203">
        <v>17.100000000000001</v>
      </c>
      <c r="E956" s="203" t="s">
        <v>215</v>
      </c>
      <c r="F956" s="202">
        <v>2020</v>
      </c>
      <c r="G956" s="204">
        <v>1118</v>
      </c>
      <c r="H956">
        <v>8668</v>
      </c>
      <c r="I956">
        <v>211</v>
      </c>
      <c r="J956">
        <v>873</v>
      </c>
    </row>
    <row r="957" spans="1:10" ht="14.5" x14ac:dyDescent="0.35">
      <c r="A957" s="202">
        <v>15130</v>
      </c>
      <c r="B957" s="202" t="s">
        <v>4326</v>
      </c>
      <c r="D957" s="203">
        <v>17.2</v>
      </c>
      <c r="E957" s="203" t="s">
        <v>215</v>
      </c>
      <c r="F957" s="202">
        <v>2020</v>
      </c>
      <c r="G957" s="203">
        <v>0</v>
      </c>
      <c r="H957">
        <v>0</v>
      </c>
      <c r="I957">
        <v>0</v>
      </c>
      <c r="J957">
        <v>0</v>
      </c>
    </row>
    <row r="958" spans="1:10" ht="14.5" x14ac:dyDescent="0.35">
      <c r="A958" s="202">
        <v>15130</v>
      </c>
      <c r="B958" s="202" t="s">
        <v>1070</v>
      </c>
      <c r="D958" s="203">
        <v>19.100000000000001</v>
      </c>
      <c r="E958" s="203" t="s">
        <v>215</v>
      </c>
      <c r="F958" s="202">
        <v>2020</v>
      </c>
      <c r="G958" s="205">
        <v>488245</v>
      </c>
      <c r="H958">
        <v>76949</v>
      </c>
      <c r="I958">
        <v>2244</v>
      </c>
      <c r="J958">
        <v>9541</v>
      </c>
    </row>
    <row r="959" spans="1:10" ht="14.5" x14ac:dyDescent="0.35">
      <c r="A959" s="202">
        <v>15130</v>
      </c>
      <c r="B959" s="202" t="s">
        <v>1071</v>
      </c>
      <c r="D959" s="203">
        <v>19.2</v>
      </c>
      <c r="E959" s="203" t="s">
        <v>215</v>
      </c>
      <c r="F959" s="204">
        <v>2020</v>
      </c>
      <c r="G959" s="206">
        <v>10969825</v>
      </c>
      <c r="H959">
        <v>0</v>
      </c>
      <c r="I959">
        <v>0</v>
      </c>
      <c r="J959">
        <v>0</v>
      </c>
    </row>
    <row r="960" spans="1:10" ht="14.5" x14ac:dyDescent="0.35">
      <c r="A960" s="202">
        <v>15130</v>
      </c>
      <c r="B960" s="202" t="s">
        <v>1072</v>
      </c>
      <c r="D960" s="203">
        <v>21.1</v>
      </c>
      <c r="E960" s="203" t="s">
        <v>215</v>
      </c>
      <c r="F960" s="202">
        <v>2020</v>
      </c>
      <c r="G960" s="202">
        <v>9930524</v>
      </c>
      <c r="H960">
        <v>65334</v>
      </c>
      <c r="I960">
        <v>1940</v>
      </c>
      <c r="J960">
        <v>8154</v>
      </c>
    </row>
    <row r="961" spans="1:10" ht="14.5" x14ac:dyDescent="0.35">
      <c r="A961" s="202">
        <v>15130</v>
      </c>
      <c r="B961" s="202" t="s">
        <v>1067</v>
      </c>
      <c r="D961" s="203">
        <v>4</v>
      </c>
      <c r="E961" s="203" t="s">
        <v>215</v>
      </c>
      <c r="F961" s="202">
        <v>2020</v>
      </c>
      <c r="G961" s="202">
        <v>19983813</v>
      </c>
      <c r="H961">
        <v>134182</v>
      </c>
      <c r="I961">
        <v>3586</v>
      </c>
      <c r="J961">
        <v>14246</v>
      </c>
    </row>
    <row r="962" spans="1:10" ht="14.5" x14ac:dyDescent="0.35">
      <c r="A962" s="202">
        <v>15130</v>
      </c>
      <c r="B962" s="202" t="s">
        <v>1068</v>
      </c>
      <c r="D962" s="203">
        <v>9</v>
      </c>
      <c r="E962" s="203" t="s">
        <v>215</v>
      </c>
      <c r="F962" s="202">
        <v>2020</v>
      </c>
      <c r="G962" s="202">
        <v>395513</v>
      </c>
      <c r="H962">
        <v>4622</v>
      </c>
      <c r="I962">
        <v>129</v>
      </c>
      <c r="J962">
        <v>545</v>
      </c>
    </row>
    <row r="963" spans="1:10" ht="14.5" x14ac:dyDescent="0.35">
      <c r="A963" s="202">
        <v>15341</v>
      </c>
      <c r="B963" s="202" t="s">
        <v>4327</v>
      </c>
      <c r="D963" s="203">
        <v>1</v>
      </c>
      <c r="E963" s="203" t="s">
        <v>215</v>
      </c>
      <c r="F963" s="202">
        <v>2020</v>
      </c>
      <c r="G963" s="202">
        <v>282889</v>
      </c>
      <c r="H963">
        <v>8260</v>
      </c>
      <c r="I963">
        <v>30</v>
      </c>
      <c r="J963">
        <v>115</v>
      </c>
    </row>
    <row r="964" spans="1:10" ht="14.5" x14ac:dyDescent="0.35">
      <c r="A964" s="202">
        <v>15341</v>
      </c>
      <c r="B964" s="202" t="s">
        <v>4328</v>
      </c>
      <c r="D964" s="203">
        <v>17.100000000000001</v>
      </c>
      <c r="E964" s="203" t="s">
        <v>215</v>
      </c>
      <c r="F964" s="202">
        <v>2020</v>
      </c>
      <c r="G964" s="204">
        <v>509200</v>
      </c>
      <c r="H964">
        <v>4303</v>
      </c>
      <c r="I964">
        <v>15</v>
      </c>
      <c r="J964">
        <v>60</v>
      </c>
    </row>
    <row r="965" spans="1:10" ht="14.5" x14ac:dyDescent="0.35">
      <c r="A965" s="202">
        <v>15341</v>
      </c>
      <c r="B965" s="202" t="s">
        <v>4329</v>
      </c>
      <c r="D965" s="203">
        <v>17.2</v>
      </c>
      <c r="E965" s="203" t="s">
        <v>215</v>
      </c>
      <c r="F965" s="202">
        <v>2020</v>
      </c>
      <c r="G965" s="203">
        <v>0</v>
      </c>
      <c r="H965">
        <v>0</v>
      </c>
      <c r="I965">
        <v>0</v>
      </c>
      <c r="J965">
        <v>0</v>
      </c>
    </row>
    <row r="966" spans="1:10" ht="14.5" x14ac:dyDescent="0.35">
      <c r="A966" s="202">
        <v>15341</v>
      </c>
      <c r="B966" s="202" t="s">
        <v>1073</v>
      </c>
      <c r="D966" s="203">
        <v>2.1</v>
      </c>
      <c r="E966" s="203" t="s">
        <v>215</v>
      </c>
      <c r="F966" s="202">
        <v>2020</v>
      </c>
      <c r="G966" s="202">
        <v>1298163</v>
      </c>
      <c r="H966">
        <v>51692</v>
      </c>
      <c r="I966">
        <v>185</v>
      </c>
      <c r="J966">
        <v>721</v>
      </c>
    </row>
    <row r="967" spans="1:10" ht="14.5" x14ac:dyDescent="0.35">
      <c r="A967" s="202">
        <v>15341</v>
      </c>
      <c r="B967" s="202" t="s">
        <v>1074</v>
      </c>
      <c r="D967" s="203">
        <v>5.0999999999999996</v>
      </c>
      <c r="E967" s="203" t="s">
        <v>215</v>
      </c>
      <c r="F967" s="202">
        <v>2020</v>
      </c>
      <c r="G967" s="202">
        <v>2159730</v>
      </c>
      <c r="H967">
        <v>7564</v>
      </c>
      <c r="I967">
        <v>27</v>
      </c>
      <c r="J967">
        <v>105</v>
      </c>
    </row>
    <row r="968" spans="1:10" ht="14.5" x14ac:dyDescent="0.35">
      <c r="A968" s="202">
        <v>15341</v>
      </c>
      <c r="B968" s="202" t="s">
        <v>1075</v>
      </c>
      <c r="D968" s="203">
        <v>5.2</v>
      </c>
      <c r="E968" s="203" t="s">
        <v>215</v>
      </c>
      <c r="F968" s="202">
        <v>2020</v>
      </c>
      <c r="G968" s="202">
        <v>539932</v>
      </c>
      <c r="H968">
        <v>1891</v>
      </c>
      <c r="I968">
        <v>7</v>
      </c>
      <c r="J968">
        <v>26</v>
      </c>
    </row>
    <row r="969" spans="1:10" ht="14.5" x14ac:dyDescent="0.35">
      <c r="A969" s="202">
        <v>15377</v>
      </c>
      <c r="B969" s="202" t="s">
        <v>4330</v>
      </c>
      <c r="D969" s="203">
        <v>24</v>
      </c>
      <c r="E969" s="203" t="s">
        <v>215</v>
      </c>
      <c r="F969" s="202">
        <v>2020</v>
      </c>
      <c r="G969" s="202">
        <v>16973</v>
      </c>
      <c r="H969">
        <v>5485</v>
      </c>
      <c r="I969">
        <v>597</v>
      </c>
      <c r="J969">
        <v>113</v>
      </c>
    </row>
    <row r="970" spans="1:10" ht="14.5" x14ac:dyDescent="0.35">
      <c r="A970" s="202">
        <v>15380</v>
      </c>
      <c r="B970" s="202" t="s">
        <v>1076</v>
      </c>
      <c r="D970" s="203">
        <v>17.100000000000001</v>
      </c>
      <c r="E970" s="203" t="s">
        <v>215</v>
      </c>
      <c r="F970" s="202">
        <v>2020</v>
      </c>
      <c r="G970" s="204">
        <v>105238</v>
      </c>
      <c r="H970">
        <v>379</v>
      </c>
      <c r="I970">
        <v>47</v>
      </c>
      <c r="J970">
        <v>16</v>
      </c>
    </row>
    <row r="971" spans="1:10" ht="14.5" x14ac:dyDescent="0.35">
      <c r="A971" s="202">
        <v>15380</v>
      </c>
      <c r="B971" s="202" t="s">
        <v>4331</v>
      </c>
      <c r="D971" s="203">
        <v>17.2</v>
      </c>
      <c r="E971" s="203" t="s">
        <v>215</v>
      </c>
      <c r="F971" s="202">
        <v>2020</v>
      </c>
      <c r="G971" s="203">
        <v>0</v>
      </c>
      <c r="H971">
        <v>0</v>
      </c>
      <c r="I971">
        <v>0</v>
      </c>
      <c r="J971">
        <v>0</v>
      </c>
    </row>
    <row r="972" spans="1:10" ht="14.5" x14ac:dyDescent="0.35">
      <c r="A972" s="202">
        <v>15380</v>
      </c>
      <c r="B972" s="202" t="s">
        <v>1077</v>
      </c>
      <c r="D972" s="203">
        <v>18</v>
      </c>
      <c r="E972" s="203" t="s">
        <v>215</v>
      </c>
      <c r="F972" s="202">
        <v>2020</v>
      </c>
      <c r="G972" s="202">
        <v>34704</v>
      </c>
      <c r="H972">
        <v>169</v>
      </c>
      <c r="I972">
        <v>21</v>
      </c>
      <c r="J972">
        <v>7</v>
      </c>
    </row>
    <row r="973" spans="1:10" ht="14.5" x14ac:dyDescent="0.35">
      <c r="A973" s="202">
        <v>15380</v>
      </c>
      <c r="B973" s="202" t="s">
        <v>4332</v>
      </c>
      <c r="D973" s="203">
        <v>19.3</v>
      </c>
      <c r="E973" s="203" t="s">
        <v>215</v>
      </c>
      <c r="F973" s="204">
        <v>2020</v>
      </c>
      <c r="G973" s="205">
        <v>3</v>
      </c>
      <c r="H973">
        <v>631</v>
      </c>
      <c r="I973">
        <v>78</v>
      </c>
      <c r="J973">
        <v>26</v>
      </c>
    </row>
    <row r="974" spans="1:10" ht="14.5" x14ac:dyDescent="0.35">
      <c r="A974" s="202">
        <v>15380</v>
      </c>
      <c r="B974" s="202" t="s">
        <v>1078</v>
      </c>
      <c r="D974" s="203">
        <v>19.399999999999999</v>
      </c>
      <c r="E974" s="203" t="s">
        <v>215</v>
      </c>
      <c r="F974" s="204">
        <v>2020</v>
      </c>
      <c r="G974" s="206">
        <v>865</v>
      </c>
      <c r="H974">
        <v>0</v>
      </c>
      <c r="I974">
        <v>0</v>
      </c>
      <c r="J974">
        <v>0</v>
      </c>
    </row>
    <row r="975" spans="1:10" ht="14.5" x14ac:dyDescent="0.35">
      <c r="A975" s="202">
        <v>15380</v>
      </c>
      <c r="B975" s="202" t="s">
        <v>4333</v>
      </c>
      <c r="D975" s="203">
        <v>21.2</v>
      </c>
      <c r="E975" s="203" t="s">
        <v>215</v>
      </c>
      <c r="F975" s="202">
        <v>2020</v>
      </c>
      <c r="G975" s="202">
        <v>345</v>
      </c>
      <c r="H975">
        <v>513</v>
      </c>
      <c r="I975">
        <v>63</v>
      </c>
      <c r="J975">
        <v>21</v>
      </c>
    </row>
    <row r="976" spans="1:10" ht="14.5" x14ac:dyDescent="0.35">
      <c r="A976" s="202">
        <v>15449</v>
      </c>
      <c r="B976" s="202" t="s">
        <v>1079</v>
      </c>
      <c r="D976" s="203">
        <v>19.100000000000001</v>
      </c>
      <c r="E976" s="203" t="s">
        <v>215</v>
      </c>
      <c r="F976" s="202">
        <v>2020</v>
      </c>
      <c r="G976" s="205">
        <v>220638</v>
      </c>
      <c r="H976">
        <v>75778</v>
      </c>
      <c r="I976">
        <v>6401</v>
      </c>
      <c r="J976">
        <v>1168</v>
      </c>
    </row>
    <row r="977" spans="1:10" ht="14.5" x14ac:dyDescent="0.35">
      <c r="A977" s="202">
        <v>15449</v>
      </c>
      <c r="B977" s="202" t="s">
        <v>1080</v>
      </c>
      <c r="D977" s="203">
        <v>19.2</v>
      </c>
      <c r="E977" s="203" t="s">
        <v>215</v>
      </c>
      <c r="F977" s="204">
        <v>2020</v>
      </c>
      <c r="G977" s="206">
        <v>75557090</v>
      </c>
      <c r="H977">
        <v>0</v>
      </c>
      <c r="I977">
        <v>0</v>
      </c>
      <c r="J977">
        <v>0</v>
      </c>
    </row>
    <row r="978" spans="1:10" ht="14.5" x14ac:dyDescent="0.35">
      <c r="A978" s="202">
        <v>15449</v>
      </c>
      <c r="B978" s="202" t="s">
        <v>1081</v>
      </c>
      <c r="D978" s="203">
        <v>21.1</v>
      </c>
      <c r="E978" s="203" t="s">
        <v>215</v>
      </c>
      <c r="F978" s="202">
        <v>2020</v>
      </c>
      <c r="G978" s="202">
        <v>35598551</v>
      </c>
      <c r="H978">
        <v>35599</v>
      </c>
      <c r="I978">
        <v>3007</v>
      </c>
      <c r="J978">
        <v>548</v>
      </c>
    </row>
    <row r="979" spans="1:10" ht="14.5" x14ac:dyDescent="0.35">
      <c r="A979" s="202">
        <v>15474</v>
      </c>
      <c r="B979" s="202" t="s">
        <v>1082</v>
      </c>
      <c r="D979" s="203">
        <v>1</v>
      </c>
      <c r="E979" s="203" t="s">
        <v>215</v>
      </c>
      <c r="F979" s="202">
        <v>2020</v>
      </c>
      <c r="G979" s="202">
        <v>21773905</v>
      </c>
      <c r="H979">
        <v>25463</v>
      </c>
      <c r="I979">
        <v>901</v>
      </c>
      <c r="J979">
        <v>3839</v>
      </c>
    </row>
    <row r="980" spans="1:10" ht="14.5" x14ac:dyDescent="0.35">
      <c r="A980" s="202">
        <v>15474</v>
      </c>
      <c r="B980" s="202" t="s">
        <v>1086</v>
      </c>
      <c r="D980" s="203">
        <v>17.100000000000001</v>
      </c>
      <c r="E980" s="203" t="s">
        <v>215</v>
      </c>
      <c r="F980" s="202">
        <v>2020</v>
      </c>
      <c r="G980" s="204">
        <v>1462686</v>
      </c>
      <c r="H980">
        <v>2070</v>
      </c>
      <c r="I980">
        <v>73</v>
      </c>
      <c r="J980">
        <v>312</v>
      </c>
    </row>
    <row r="981" spans="1:10" ht="14.5" x14ac:dyDescent="0.35">
      <c r="A981" s="202">
        <v>15474</v>
      </c>
      <c r="B981" s="202" t="s">
        <v>4334</v>
      </c>
      <c r="D981" s="203">
        <v>17.2</v>
      </c>
      <c r="E981" s="203" t="s">
        <v>215</v>
      </c>
      <c r="F981" s="202">
        <v>2020</v>
      </c>
      <c r="G981" s="203">
        <v>0</v>
      </c>
      <c r="H981">
        <v>0</v>
      </c>
      <c r="I981">
        <v>0</v>
      </c>
      <c r="J981">
        <v>0</v>
      </c>
    </row>
    <row r="982" spans="1:10" ht="14.5" x14ac:dyDescent="0.35">
      <c r="A982" s="202">
        <v>15474</v>
      </c>
      <c r="B982" s="202" t="s">
        <v>1083</v>
      </c>
      <c r="D982" s="203">
        <v>2.1</v>
      </c>
      <c r="E982" s="203" t="s">
        <v>215</v>
      </c>
      <c r="F982" s="202">
        <v>2020</v>
      </c>
      <c r="G982" s="202">
        <v>7823530</v>
      </c>
      <c r="H982">
        <v>9948</v>
      </c>
      <c r="I982">
        <v>352</v>
      </c>
      <c r="J982">
        <v>1500</v>
      </c>
    </row>
    <row r="983" spans="1:10" ht="14.5" x14ac:dyDescent="0.35">
      <c r="A983" s="202">
        <v>15474</v>
      </c>
      <c r="B983" s="202" t="s">
        <v>1084</v>
      </c>
      <c r="D983" s="203">
        <v>4</v>
      </c>
      <c r="E983" s="203" t="s">
        <v>215</v>
      </c>
      <c r="F983" s="202">
        <v>2020</v>
      </c>
      <c r="G983" s="202">
        <v>47876579</v>
      </c>
      <c r="H983">
        <v>61931</v>
      </c>
      <c r="I983">
        <v>2192</v>
      </c>
      <c r="J983">
        <v>9337</v>
      </c>
    </row>
    <row r="984" spans="1:10" ht="14.5" x14ac:dyDescent="0.35">
      <c r="A984" s="202">
        <v>15474</v>
      </c>
      <c r="B984" s="202" t="s">
        <v>1085</v>
      </c>
      <c r="D984" s="203">
        <v>9</v>
      </c>
      <c r="E984" s="203" t="s">
        <v>215</v>
      </c>
      <c r="F984" s="202">
        <v>2020</v>
      </c>
      <c r="G984" s="202">
        <v>635765</v>
      </c>
      <c r="H984">
        <v>752</v>
      </c>
      <c r="I984">
        <v>27</v>
      </c>
      <c r="J984">
        <v>113</v>
      </c>
    </row>
    <row r="985" spans="1:10" ht="14.5" x14ac:dyDescent="0.35">
      <c r="A985" s="202">
        <v>15545</v>
      </c>
      <c r="B985" s="202" t="s">
        <v>1089</v>
      </c>
      <c r="D985" s="203">
        <v>19.100000000000001</v>
      </c>
      <c r="E985" s="203" t="s">
        <v>215</v>
      </c>
      <c r="F985" s="202">
        <v>2020</v>
      </c>
      <c r="G985" s="205">
        <v>1729</v>
      </c>
      <c r="H985">
        <v>1232</v>
      </c>
      <c r="I985">
        <v>0</v>
      </c>
      <c r="J985">
        <v>110</v>
      </c>
    </row>
    <row r="986" spans="1:10" ht="14.5" x14ac:dyDescent="0.35">
      <c r="A986" s="202">
        <v>15545</v>
      </c>
      <c r="B986" s="202" t="s">
        <v>1090</v>
      </c>
      <c r="D986" s="203">
        <v>19.2</v>
      </c>
      <c r="E986" s="203" t="s">
        <v>215</v>
      </c>
      <c r="F986" s="204">
        <v>2020</v>
      </c>
      <c r="G986" s="206">
        <v>1230511</v>
      </c>
      <c r="H986">
        <v>0</v>
      </c>
      <c r="I986">
        <v>0</v>
      </c>
      <c r="J986">
        <v>0</v>
      </c>
    </row>
    <row r="987" spans="1:10" ht="14.5" x14ac:dyDescent="0.35">
      <c r="A987" s="202">
        <v>15545</v>
      </c>
      <c r="B987" s="202" t="s">
        <v>1087</v>
      </c>
      <c r="D987" s="203">
        <v>2.1</v>
      </c>
      <c r="E987" s="203" t="s">
        <v>215</v>
      </c>
      <c r="F987" s="202">
        <v>2020</v>
      </c>
      <c r="G987" s="202">
        <v>1570067</v>
      </c>
      <c r="H987">
        <v>1570</v>
      </c>
      <c r="I987">
        <v>0</v>
      </c>
      <c r="J987">
        <v>93</v>
      </c>
    </row>
    <row r="988" spans="1:10" ht="14.5" x14ac:dyDescent="0.35">
      <c r="A988" s="202">
        <v>15545</v>
      </c>
      <c r="B988" s="202" t="s">
        <v>1091</v>
      </c>
      <c r="D988" s="203">
        <v>21.1</v>
      </c>
      <c r="E988" s="203" t="s">
        <v>215</v>
      </c>
      <c r="F988" s="202">
        <v>2020</v>
      </c>
      <c r="G988" s="202">
        <v>619695</v>
      </c>
      <c r="H988">
        <v>620</v>
      </c>
      <c r="I988">
        <v>0</v>
      </c>
      <c r="J988">
        <v>0</v>
      </c>
    </row>
    <row r="989" spans="1:10" ht="14.5" x14ac:dyDescent="0.35">
      <c r="A989" s="202">
        <v>15545</v>
      </c>
      <c r="B989" s="202" t="s">
        <v>1088</v>
      </c>
      <c r="D989" s="203">
        <v>4</v>
      </c>
      <c r="E989" s="203" t="s">
        <v>215</v>
      </c>
      <c r="F989" s="202">
        <v>2020</v>
      </c>
      <c r="G989" s="202">
        <v>16113971</v>
      </c>
      <c r="H989">
        <v>16114</v>
      </c>
      <c r="I989">
        <v>0</v>
      </c>
      <c r="J989">
        <v>957</v>
      </c>
    </row>
    <row r="990" spans="1:10" ht="14.5" x14ac:dyDescent="0.35">
      <c r="A990" s="202">
        <v>15563</v>
      </c>
      <c r="B990" s="202" t="s">
        <v>4335</v>
      </c>
      <c r="D990" s="203">
        <v>19.100000000000001</v>
      </c>
      <c r="E990" s="203" t="s">
        <v>215</v>
      </c>
      <c r="F990" s="202">
        <v>2020</v>
      </c>
      <c r="G990" s="205">
        <v>0</v>
      </c>
      <c r="H990">
        <v>49557</v>
      </c>
      <c r="I990">
        <v>2063</v>
      </c>
      <c r="J990">
        <v>1857</v>
      </c>
    </row>
    <row r="991" spans="1:10" ht="14.5" x14ac:dyDescent="0.35">
      <c r="A991" s="202">
        <v>15563</v>
      </c>
      <c r="B991" s="202" t="s">
        <v>1092</v>
      </c>
      <c r="D991" s="203">
        <v>19.2</v>
      </c>
      <c r="E991" s="203" t="s">
        <v>215</v>
      </c>
      <c r="F991" s="204">
        <v>2020</v>
      </c>
      <c r="G991" s="206">
        <v>31415160</v>
      </c>
      <c r="H991">
        <v>0</v>
      </c>
      <c r="I991">
        <v>0</v>
      </c>
      <c r="J991">
        <v>0</v>
      </c>
    </row>
    <row r="992" spans="1:10" ht="14.5" x14ac:dyDescent="0.35">
      <c r="A992" s="202">
        <v>15563</v>
      </c>
      <c r="B992" s="202" t="s">
        <v>1093</v>
      </c>
      <c r="D992" s="203">
        <v>21.1</v>
      </c>
      <c r="E992" s="203" t="s">
        <v>215</v>
      </c>
      <c r="F992" s="202">
        <v>2020</v>
      </c>
      <c r="G992" s="202">
        <v>13093558</v>
      </c>
      <c r="H992">
        <v>16243</v>
      </c>
      <c r="I992">
        <v>701</v>
      </c>
      <c r="J992">
        <v>631</v>
      </c>
    </row>
    <row r="993" spans="1:10" ht="14.5" x14ac:dyDescent="0.35">
      <c r="A993" s="202">
        <v>15563</v>
      </c>
      <c r="B993" s="202" t="s">
        <v>4336</v>
      </c>
      <c r="D993" s="203">
        <v>5.2</v>
      </c>
      <c r="E993" s="203" t="s">
        <v>215</v>
      </c>
      <c r="F993" s="202">
        <v>2020</v>
      </c>
      <c r="G993" s="202">
        <v>58436</v>
      </c>
      <c r="H993">
        <v>10477</v>
      </c>
      <c r="I993">
        <v>228</v>
      </c>
      <c r="J993">
        <v>205</v>
      </c>
    </row>
    <row r="994" spans="1:10" ht="14.5" x14ac:dyDescent="0.35">
      <c r="A994" s="202">
        <v>15580</v>
      </c>
      <c r="B994" s="202" t="s">
        <v>1096</v>
      </c>
      <c r="D994" s="203">
        <v>17.100000000000001</v>
      </c>
      <c r="E994" s="203" t="s">
        <v>215</v>
      </c>
      <c r="F994" s="202">
        <v>2020</v>
      </c>
      <c r="G994" s="204">
        <v>10633</v>
      </c>
      <c r="H994">
        <v>27870</v>
      </c>
      <c r="I994">
        <v>502</v>
      </c>
      <c r="J994">
        <v>671</v>
      </c>
    </row>
    <row r="995" spans="1:10" ht="14.5" x14ac:dyDescent="0.35">
      <c r="A995" s="202">
        <v>15580</v>
      </c>
      <c r="B995" s="202" t="s">
        <v>1097</v>
      </c>
      <c r="D995" s="203">
        <v>17.2</v>
      </c>
      <c r="E995" s="203" t="s">
        <v>215</v>
      </c>
      <c r="F995" s="202">
        <v>2020</v>
      </c>
      <c r="G995" s="203">
        <v>14446142</v>
      </c>
      <c r="H995">
        <v>139868</v>
      </c>
      <c r="I995">
        <v>3171</v>
      </c>
      <c r="J995">
        <v>2046</v>
      </c>
    </row>
    <row r="996" spans="1:10" ht="14.5" x14ac:dyDescent="0.35">
      <c r="A996" s="202">
        <v>15580</v>
      </c>
      <c r="B996" s="202" t="s">
        <v>1098</v>
      </c>
      <c r="D996" s="203">
        <v>19.3</v>
      </c>
      <c r="E996" s="203" t="s">
        <v>215</v>
      </c>
      <c r="F996" s="204">
        <v>2020</v>
      </c>
      <c r="G996" s="205">
        <v>7445</v>
      </c>
      <c r="H996">
        <v>46820</v>
      </c>
      <c r="I996">
        <v>1042</v>
      </c>
      <c r="J996">
        <v>1447</v>
      </c>
    </row>
    <row r="997" spans="1:10" ht="14.5" x14ac:dyDescent="0.35">
      <c r="A997" s="202">
        <v>15580</v>
      </c>
      <c r="B997" s="202" t="s">
        <v>1099</v>
      </c>
      <c r="D997" s="203">
        <v>19.399999999999999</v>
      </c>
      <c r="E997" s="203" t="s">
        <v>215</v>
      </c>
      <c r="F997" s="204">
        <v>2020</v>
      </c>
      <c r="G997" s="206">
        <v>886255</v>
      </c>
      <c r="H997">
        <v>0</v>
      </c>
      <c r="I997">
        <v>0</v>
      </c>
      <c r="J997">
        <v>0</v>
      </c>
    </row>
    <row r="998" spans="1:10" ht="14.5" x14ac:dyDescent="0.35">
      <c r="A998" s="202">
        <v>15580</v>
      </c>
      <c r="B998" s="202" t="s">
        <v>1094</v>
      </c>
      <c r="D998" s="203">
        <v>2.1</v>
      </c>
      <c r="E998" s="203" t="s">
        <v>215</v>
      </c>
      <c r="F998" s="202">
        <v>2020</v>
      </c>
      <c r="G998" s="202">
        <v>81222</v>
      </c>
      <c r="H998">
        <v>3412</v>
      </c>
      <c r="I998">
        <v>84</v>
      </c>
      <c r="J998">
        <v>110</v>
      </c>
    </row>
    <row r="999" spans="1:10" ht="14.5" x14ac:dyDescent="0.35">
      <c r="A999" s="202">
        <v>15580</v>
      </c>
      <c r="B999" s="202" t="s">
        <v>1100</v>
      </c>
      <c r="D999" s="203">
        <v>21.2</v>
      </c>
      <c r="E999" s="203" t="s">
        <v>215</v>
      </c>
      <c r="F999" s="202">
        <v>2020</v>
      </c>
      <c r="G999" s="202">
        <v>170882</v>
      </c>
      <c r="H999">
        <v>17450</v>
      </c>
      <c r="I999">
        <v>419</v>
      </c>
      <c r="J999">
        <v>562</v>
      </c>
    </row>
    <row r="1000" spans="1:10" ht="14.5" x14ac:dyDescent="0.35">
      <c r="A1000" s="202">
        <v>15580</v>
      </c>
      <c r="B1000" s="202" t="s">
        <v>1095</v>
      </c>
      <c r="D1000" s="203">
        <v>9</v>
      </c>
      <c r="E1000" s="203" t="s">
        <v>215</v>
      </c>
      <c r="F1000" s="202">
        <v>2020</v>
      </c>
      <c r="G1000" s="202">
        <v>28613</v>
      </c>
      <c r="H1000">
        <v>5456</v>
      </c>
      <c r="I1000">
        <v>111</v>
      </c>
      <c r="J1000">
        <v>155</v>
      </c>
    </row>
    <row r="1001" spans="1:10" ht="14.5" x14ac:dyDescent="0.35">
      <c r="A1001" s="202">
        <v>15679</v>
      </c>
      <c r="B1001" s="202" t="s">
        <v>1101</v>
      </c>
      <c r="D1001" s="203">
        <v>5.0999999999999996</v>
      </c>
      <c r="E1001" s="203" t="s">
        <v>215</v>
      </c>
      <c r="F1001" s="202">
        <v>2020</v>
      </c>
      <c r="G1001" s="202">
        <v>915793</v>
      </c>
      <c r="H1001">
        <v>3801</v>
      </c>
      <c r="I1001">
        <v>467</v>
      </c>
      <c r="J1001">
        <v>879</v>
      </c>
    </row>
    <row r="1002" spans="1:10" ht="14.5" x14ac:dyDescent="0.35">
      <c r="A1002" s="202">
        <v>15679</v>
      </c>
      <c r="B1002" s="202" t="s">
        <v>1102</v>
      </c>
      <c r="D1002" s="203">
        <v>5.2</v>
      </c>
      <c r="E1002" s="203" t="s">
        <v>215</v>
      </c>
      <c r="F1002" s="202">
        <v>2020</v>
      </c>
      <c r="G1002" s="202">
        <v>289366</v>
      </c>
      <c r="H1002">
        <v>972</v>
      </c>
      <c r="I1002">
        <v>117</v>
      </c>
      <c r="J1002">
        <v>220</v>
      </c>
    </row>
    <row r="1003" spans="1:10" ht="14.5" x14ac:dyDescent="0.35">
      <c r="A1003" s="202">
        <v>15756</v>
      </c>
      <c r="B1003" s="202" t="s">
        <v>1103</v>
      </c>
      <c r="D1003" s="203">
        <v>17.100000000000001</v>
      </c>
      <c r="E1003" s="203" t="s">
        <v>215</v>
      </c>
      <c r="F1003" s="202">
        <v>2020</v>
      </c>
      <c r="G1003" s="204">
        <v>28259</v>
      </c>
      <c r="H1003">
        <v>2758</v>
      </c>
      <c r="I1003">
        <v>669</v>
      </c>
      <c r="J1003">
        <v>0</v>
      </c>
    </row>
    <row r="1004" spans="1:10" ht="14.5" x14ac:dyDescent="0.35">
      <c r="A1004" s="202">
        <v>15756</v>
      </c>
      <c r="B1004" s="202" t="s">
        <v>1104</v>
      </c>
      <c r="D1004" s="203">
        <v>17.2</v>
      </c>
      <c r="E1004" s="203" t="s">
        <v>215</v>
      </c>
      <c r="F1004" s="202">
        <v>2020</v>
      </c>
      <c r="G1004" s="203">
        <v>408450</v>
      </c>
      <c r="H1004">
        <v>6229</v>
      </c>
      <c r="I1004">
        <v>1510</v>
      </c>
      <c r="J1004">
        <v>0</v>
      </c>
    </row>
    <row r="1005" spans="1:10" ht="14.5" x14ac:dyDescent="0.35">
      <c r="A1005" s="202">
        <v>15816</v>
      </c>
      <c r="B1005" s="202" t="s">
        <v>1105</v>
      </c>
      <c r="D1005" s="203">
        <v>1</v>
      </c>
      <c r="E1005" s="203" t="s">
        <v>215</v>
      </c>
      <c r="F1005" s="202">
        <v>2020</v>
      </c>
      <c r="G1005" s="202">
        <v>211086</v>
      </c>
      <c r="H1005">
        <v>243</v>
      </c>
      <c r="I1005">
        <v>0</v>
      </c>
      <c r="J1005">
        <v>2</v>
      </c>
    </row>
    <row r="1006" spans="1:10" ht="14.5" x14ac:dyDescent="0.35">
      <c r="A1006" s="202">
        <v>15816</v>
      </c>
      <c r="B1006" s="202" t="s">
        <v>1108</v>
      </c>
      <c r="D1006" s="203">
        <v>17.100000000000001</v>
      </c>
      <c r="E1006" s="203" t="s">
        <v>215</v>
      </c>
      <c r="F1006" s="202">
        <v>2020</v>
      </c>
      <c r="G1006" s="204">
        <v>129388</v>
      </c>
      <c r="H1006">
        <v>142</v>
      </c>
      <c r="I1006">
        <v>-1</v>
      </c>
      <c r="J1006">
        <v>1</v>
      </c>
    </row>
    <row r="1007" spans="1:10" ht="14.5" x14ac:dyDescent="0.35">
      <c r="A1007" s="202">
        <v>15816</v>
      </c>
      <c r="B1007" s="202" t="s">
        <v>4337</v>
      </c>
      <c r="D1007" s="203">
        <v>17.2</v>
      </c>
      <c r="E1007" s="203" t="s">
        <v>215</v>
      </c>
      <c r="F1007" s="202">
        <v>2020</v>
      </c>
      <c r="G1007" s="203">
        <v>0</v>
      </c>
      <c r="H1007">
        <v>0</v>
      </c>
      <c r="I1007">
        <v>0</v>
      </c>
      <c r="J1007">
        <v>0</v>
      </c>
    </row>
    <row r="1008" spans="1:10" ht="14.5" x14ac:dyDescent="0.35">
      <c r="A1008" s="202">
        <v>15816</v>
      </c>
      <c r="B1008" s="202" t="s">
        <v>1106</v>
      </c>
      <c r="D1008" s="203">
        <v>2.1</v>
      </c>
      <c r="E1008" s="203" t="s">
        <v>215</v>
      </c>
      <c r="F1008" s="202">
        <v>2020</v>
      </c>
      <c r="G1008" s="202">
        <v>2173745</v>
      </c>
      <c r="H1008">
        <v>2414</v>
      </c>
      <c r="I1008">
        <v>-1</v>
      </c>
      <c r="J1008">
        <v>19</v>
      </c>
    </row>
    <row r="1009" spans="1:10" ht="14.5" x14ac:dyDescent="0.35">
      <c r="A1009" s="202">
        <v>15816</v>
      </c>
      <c r="B1009" s="202" t="s">
        <v>1107</v>
      </c>
      <c r="D1009" s="203">
        <v>4</v>
      </c>
      <c r="E1009" s="203" t="s">
        <v>215</v>
      </c>
      <c r="F1009" s="202">
        <v>2020</v>
      </c>
      <c r="G1009" s="202">
        <v>97783146</v>
      </c>
      <c r="H1009">
        <v>127945</v>
      </c>
      <c r="I1009">
        <v>-49</v>
      </c>
      <c r="J1009">
        <v>1138</v>
      </c>
    </row>
    <row r="1010" spans="1:10" ht="14.5" x14ac:dyDescent="0.35">
      <c r="A1010" s="202">
        <v>15865</v>
      </c>
      <c r="B1010" s="202" t="s">
        <v>1109</v>
      </c>
      <c r="D1010" s="203">
        <v>11</v>
      </c>
      <c r="E1010" s="203" t="s">
        <v>215</v>
      </c>
      <c r="F1010" s="202">
        <v>2020</v>
      </c>
      <c r="G1010" s="202">
        <v>4856656</v>
      </c>
      <c r="H1010">
        <v>60295</v>
      </c>
      <c r="I1010">
        <v>5808</v>
      </c>
      <c r="J1010">
        <v>6026</v>
      </c>
    </row>
    <row r="1011" spans="1:10" ht="14.5" x14ac:dyDescent="0.35">
      <c r="A1011" s="202">
        <v>15911</v>
      </c>
      <c r="B1011" s="202" t="s">
        <v>4338</v>
      </c>
      <c r="D1011" s="203">
        <v>19.3</v>
      </c>
      <c r="E1011" s="203" t="s">
        <v>215</v>
      </c>
      <c r="F1011" s="204">
        <v>2020</v>
      </c>
      <c r="G1011" s="205">
        <v>2051</v>
      </c>
      <c r="H1011">
        <v>20802</v>
      </c>
      <c r="I1011">
        <v>1711</v>
      </c>
      <c r="J1011">
        <v>3155</v>
      </c>
    </row>
    <row r="1012" spans="1:10" ht="14.5" x14ac:dyDescent="0.35">
      <c r="A1012" s="202">
        <v>15911</v>
      </c>
      <c r="B1012" s="202" t="s">
        <v>4339</v>
      </c>
      <c r="D1012" s="203">
        <v>19.399999999999999</v>
      </c>
      <c r="E1012" s="203" t="s">
        <v>215</v>
      </c>
      <c r="F1012" s="204">
        <v>2020</v>
      </c>
      <c r="G1012" s="206">
        <v>3716957</v>
      </c>
      <c r="H1012">
        <v>0</v>
      </c>
      <c r="I1012">
        <v>0</v>
      </c>
      <c r="J1012">
        <v>0</v>
      </c>
    </row>
    <row r="1013" spans="1:10" ht="14.5" x14ac:dyDescent="0.35">
      <c r="A1013" s="202">
        <v>15911</v>
      </c>
      <c r="B1013" s="202" t="s">
        <v>4340</v>
      </c>
      <c r="D1013" s="203">
        <v>21.2</v>
      </c>
      <c r="E1013" s="203" t="s">
        <v>215</v>
      </c>
      <c r="F1013" s="202">
        <v>2020</v>
      </c>
      <c r="G1013" s="202">
        <v>113163</v>
      </c>
      <c r="H1013">
        <v>4240</v>
      </c>
      <c r="I1013">
        <v>417</v>
      </c>
      <c r="J1013">
        <v>742</v>
      </c>
    </row>
    <row r="1014" spans="1:10" ht="14.5" x14ac:dyDescent="0.35">
      <c r="A1014" s="202">
        <v>15954</v>
      </c>
      <c r="B1014" s="202" t="s">
        <v>1110</v>
      </c>
      <c r="D1014" s="203">
        <v>1</v>
      </c>
      <c r="E1014" s="203" t="s">
        <v>215</v>
      </c>
      <c r="F1014" s="202">
        <v>2020</v>
      </c>
      <c r="G1014" s="202">
        <v>21225</v>
      </c>
      <c r="H1014">
        <v>63</v>
      </c>
      <c r="I1014">
        <v>0</v>
      </c>
      <c r="J1014">
        <v>0</v>
      </c>
    </row>
    <row r="1015" spans="1:10" ht="14.5" x14ac:dyDescent="0.35">
      <c r="A1015" s="202">
        <v>15954</v>
      </c>
      <c r="B1015" s="202" t="s">
        <v>1115</v>
      </c>
      <c r="D1015" s="203">
        <v>17.100000000000001</v>
      </c>
      <c r="E1015" s="203" t="s">
        <v>215</v>
      </c>
      <c r="F1015" s="202">
        <v>2020</v>
      </c>
      <c r="G1015" s="204">
        <v>1210645</v>
      </c>
      <c r="H1015">
        <v>3515</v>
      </c>
      <c r="I1015">
        <v>3</v>
      </c>
      <c r="J1015">
        <v>2</v>
      </c>
    </row>
    <row r="1016" spans="1:10" ht="14.5" x14ac:dyDescent="0.35">
      <c r="A1016" s="202">
        <v>15954</v>
      </c>
      <c r="B1016" s="202" t="s">
        <v>1116</v>
      </c>
      <c r="D1016" s="203">
        <v>17.2</v>
      </c>
      <c r="E1016" s="203" t="s">
        <v>215</v>
      </c>
      <c r="F1016" s="202">
        <v>2020</v>
      </c>
      <c r="G1016" s="203">
        <v>8270</v>
      </c>
      <c r="H1016">
        <v>96</v>
      </c>
      <c r="I1016">
        <v>0</v>
      </c>
      <c r="J1016">
        <v>0</v>
      </c>
    </row>
    <row r="1017" spans="1:10" ht="14.5" x14ac:dyDescent="0.35">
      <c r="A1017" s="202">
        <v>15954</v>
      </c>
      <c r="B1017" s="202" t="s">
        <v>1117</v>
      </c>
      <c r="D1017" s="203">
        <v>18</v>
      </c>
      <c r="E1017" s="203" t="s">
        <v>215</v>
      </c>
      <c r="F1017" s="202">
        <v>2020</v>
      </c>
      <c r="G1017" s="202">
        <v>27177</v>
      </c>
      <c r="H1017">
        <v>112</v>
      </c>
      <c r="I1017">
        <v>0</v>
      </c>
      <c r="J1017">
        <v>0</v>
      </c>
    </row>
    <row r="1018" spans="1:10" ht="14.5" x14ac:dyDescent="0.35">
      <c r="A1018" s="202">
        <v>15954</v>
      </c>
      <c r="B1018" s="202" t="s">
        <v>1118</v>
      </c>
      <c r="D1018" s="203">
        <v>19.3</v>
      </c>
      <c r="E1018" s="203" t="s">
        <v>215</v>
      </c>
      <c r="F1018" s="204">
        <v>2020</v>
      </c>
      <c r="G1018" s="205">
        <v>8293</v>
      </c>
      <c r="H1018">
        <v>34838</v>
      </c>
      <c r="I1018">
        <v>31</v>
      </c>
      <c r="J1018">
        <v>16</v>
      </c>
    </row>
    <row r="1019" spans="1:10" ht="14.5" x14ac:dyDescent="0.35">
      <c r="A1019" s="202">
        <v>15954</v>
      </c>
      <c r="B1019" s="202" t="s">
        <v>1119</v>
      </c>
      <c r="D1019" s="203">
        <v>19.399999999999999</v>
      </c>
      <c r="E1019" s="203" t="s">
        <v>215</v>
      </c>
      <c r="F1019" s="204">
        <v>2020</v>
      </c>
      <c r="G1019" s="206">
        <v>4416968</v>
      </c>
      <c r="H1019">
        <v>0</v>
      </c>
      <c r="I1019">
        <v>0</v>
      </c>
      <c r="J1019">
        <v>0</v>
      </c>
    </row>
    <row r="1020" spans="1:10" ht="14.5" x14ac:dyDescent="0.35">
      <c r="A1020" s="202">
        <v>15954</v>
      </c>
      <c r="B1020" s="202" t="s">
        <v>1111</v>
      </c>
      <c r="D1020" s="203">
        <v>2.1</v>
      </c>
      <c r="E1020" s="203" t="s">
        <v>215</v>
      </c>
      <c r="F1020" s="202">
        <v>2020</v>
      </c>
      <c r="G1020" s="202">
        <v>57556</v>
      </c>
      <c r="H1020">
        <v>130</v>
      </c>
      <c r="I1020">
        <v>0</v>
      </c>
      <c r="J1020">
        <v>0</v>
      </c>
    </row>
    <row r="1021" spans="1:10" ht="14.5" x14ac:dyDescent="0.35">
      <c r="A1021" s="202">
        <v>15954</v>
      </c>
      <c r="B1021" s="202" t="s">
        <v>1120</v>
      </c>
      <c r="D1021" s="203">
        <v>21.2</v>
      </c>
      <c r="E1021" s="203" t="s">
        <v>215</v>
      </c>
      <c r="F1021" s="202">
        <v>2020</v>
      </c>
      <c r="G1021" s="202">
        <v>1036927</v>
      </c>
      <c r="H1021">
        <v>6320</v>
      </c>
      <c r="I1021">
        <v>5</v>
      </c>
      <c r="J1021">
        <v>3</v>
      </c>
    </row>
    <row r="1022" spans="1:10" ht="14.5" x14ac:dyDescent="0.35">
      <c r="A1022" s="202">
        <v>15954</v>
      </c>
      <c r="B1022" s="202" t="s">
        <v>1112</v>
      </c>
      <c r="D1022" s="203">
        <v>5.0999999999999996</v>
      </c>
      <c r="E1022" s="203" t="s">
        <v>215</v>
      </c>
      <c r="F1022" s="202">
        <v>2020</v>
      </c>
      <c r="G1022" s="202">
        <v>6987992</v>
      </c>
      <c r="H1022">
        <v>18844</v>
      </c>
      <c r="I1022">
        <v>16</v>
      </c>
      <c r="J1022">
        <v>9</v>
      </c>
    </row>
    <row r="1023" spans="1:10" ht="14.5" x14ac:dyDescent="0.35">
      <c r="A1023" s="202">
        <v>15954</v>
      </c>
      <c r="B1023" s="202" t="s">
        <v>1113</v>
      </c>
      <c r="D1023" s="203">
        <v>5.2</v>
      </c>
      <c r="E1023" s="203" t="s">
        <v>215</v>
      </c>
      <c r="F1023" s="202">
        <v>2020</v>
      </c>
      <c r="G1023" s="202">
        <v>3466482</v>
      </c>
      <c r="H1023">
        <v>10158</v>
      </c>
      <c r="I1023">
        <v>10</v>
      </c>
      <c r="J1023">
        <v>5</v>
      </c>
    </row>
    <row r="1024" spans="1:10" ht="14.5" x14ac:dyDescent="0.35">
      <c r="A1024" s="202">
        <v>15954</v>
      </c>
      <c r="B1024" s="202" t="s">
        <v>1114</v>
      </c>
      <c r="D1024" s="203">
        <v>9</v>
      </c>
      <c r="E1024" s="203" t="s">
        <v>215</v>
      </c>
      <c r="F1024" s="202">
        <v>2020</v>
      </c>
      <c r="G1024" s="202">
        <v>28740</v>
      </c>
      <c r="H1024">
        <v>923</v>
      </c>
      <c r="I1024">
        <v>1</v>
      </c>
      <c r="J1024">
        <v>0</v>
      </c>
    </row>
    <row r="1025" spans="1:10" ht="14.5" x14ac:dyDescent="0.35">
      <c r="A1025" s="202">
        <v>16023</v>
      </c>
      <c r="B1025" s="202" t="s">
        <v>1121</v>
      </c>
      <c r="D1025" s="203">
        <v>4</v>
      </c>
      <c r="E1025" s="203" t="s">
        <v>215</v>
      </c>
      <c r="F1025" s="202">
        <v>2020</v>
      </c>
      <c r="G1025" s="202">
        <v>46628054</v>
      </c>
      <c r="H1025">
        <v>201300</v>
      </c>
      <c r="I1025">
        <v>24185</v>
      </c>
      <c r="J1025">
        <v>19970</v>
      </c>
    </row>
    <row r="1026" spans="1:10" ht="14.5" x14ac:dyDescent="0.35">
      <c r="A1026" s="202">
        <v>16023</v>
      </c>
      <c r="B1026" s="202" t="s">
        <v>4341</v>
      </c>
      <c r="D1026" s="203">
        <v>9</v>
      </c>
      <c r="E1026" s="203" t="s">
        <v>215</v>
      </c>
      <c r="F1026" s="202">
        <v>2020</v>
      </c>
      <c r="G1026" s="202">
        <v>1130660</v>
      </c>
      <c r="H1026">
        <v>12362</v>
      </c>
      <c r="I1026">
        <v>2056</v>
      </c>
      <c r="J1026">
        <v>1698</v>
      </c>
    </row>
    <row r="1027" spans="1:10" ht="14.5" x14ac:dyDescent="0.35">
      <c r="A1027" s="202">
        <v>16024</v>
      </c>
      <c r="B1027" s="202" t="s">
        <v>1122</v>
      </c>
      <c r="D1027" s="203">
        <v>1</v>
      </c>
      <c r="E1027" s="203" t="s">
        <v>215</v>
      </c>
      <c r="F1027" s="202">
        <v>2020</v>
      </c>
      <c r="G1027" s="202">
        <v>731500</v>
      </c>
      <c r="H1027">
        <v>7878</v>
      </c>
      <c r="I1027">
        <v>2688</v>
      </c>
      <c r="J1027">
        <v>587</v>
      </c>
    </row>
    <row r="1028" spans="1:10" ht="14.5" x14ac:dyDescent="0.35">
      <c r="A1028" s="202">
        <v>16024</v>
      </c>
      <c r="B1028" s="202" t="s">
        <v>1125</v>
      </c>
      <c r="D1028" s="203">
        <v>17.100000000000001</v>
      </c>
      <c r="E1028" s="203" t="s">
        <v>215</v>
      </c>
      <c r="F1028" s="202">
        <v>2020</v>
      </c>
      <c r="G1028" s="204">
        <v>3909061</v>
      </c>
      <c r="H1028">
        <v>23582</v>
      </c>
      <c r="I1028">
        <v>4245</v>
      </c>
      <c r="J1028">
        <v>1607</v>
      </c>
    </row>
    <row r="1029" spans="1:10" ht="14.5" x14ac:dyDescent="0.35">
      <c r="A1029" s="202">
        <v>16024</v>
      </c>
      <c r="B1029" s="202" t="s">
        <v>1126</v>
      </c>
      <c r="D1029" s="203">
        <v>17.2</v>
      </c>
      <c r="E1029" s="203" t="s">
        <v>215</v>
      </c>
      <c r="F1029" s="202">
        <v>2020</v>
      </c>
      <c r="G1029" s="203">
        <v>176510</v>
      </c>
      <c r="H1029">
        <v>2435</v>
      </c>
      <c r="I1029">
        <v>428</v>
      </c>
      <c r="J1029">
        <v>209</v>
      </c>
    </row>
    <row r="1030" spans="1:10" ht="14.5" x14ac:dyDescent="0.35">
      <c r="A1030" s="202">
        <v>16024</v>
      </c>
      <c r="B1030" s="202" t="s">
        <v>1127</v>
      </c>
      <c r="D1030" s="203">
        <v>18</v>
      </c>
      <c r="E1030" s="203" t="s">
        <v>215</v>
      </c>
      <c r="F1030" s="202">
        <v>2020</v>
      </c>
      <c r="G1030" s="202">
        <v>652913</v>
      </c>
      <c r="H1030">
        <v>4436</v>
      </c>
      <c r="I1030">
        <v>838</v>
      </c>
      <c r="J1030">
        <v>453</v>
      </c>
    </row>
    <row r="1031" spans="1:10" ht="14.5" x14ac:dyDescent="0.35">
      <c r="A1031" s="202">
        <v>16024</v>
      </c>
      <c r="B1031" s="202" t="s">
        <v>1128</v>
      </c>
      <c r="D1031" s="203">
        <v>19.3</v>
      </c>
      <c r="E1031" s="203" t="s">
        <v>215</v>
      </c>
      <c r="F1031" s="204">
        <v>2020</v>
      </c>
      <c r="G1031" s="205">
        <v>13879</v>
      </c>
      <c r="H1031">
        <v>29249</v>
      </c>
      <c r="I1031">
        <v>5024</v>
      </c>
      <c r="J1031">
        <v>1439</v>
      </c>
    </row>
    <row r="1032" spans="1:10" ht="14.5" x14ac:dyDescent="0.35">
      <c r="A1032" s="202">
        <v>16024</v>
      </c>
      <c r="B1032" s="202" t="s">
        <v>1129</v>
      </c>
      <c r="D1032" s="203">
        <v>19.399999999999999</v>
      </c>
      <c r="E1032" s="203" t="s">
        <v>215</v>
      </c>
      <c r="F1032" s="204">
        <v>2020</v>
      </c>
      <c r="G1032" s="206">
        <v>5461283</v>
      </c>
      <c r="H1032">
        <v>0</v>
      </c>
      <c r="I1032">
        <v>0</v>
      </c>
      <c r="J1032">
        <v>0</v>
      </c>
    </row>
    <row r="1033" spans="1:10" ht="14.5" x14ac:dyDescent="0.35">
      <c r="A1033" s="202">
        <v>16024</v>
      </c>
      <c r="B1033" s="202" t="s">
        <v>1123</v>
      </c>
      <c r="D1033" s="203">
        <v>2.1</v>
      </c>
      <c r="E1033" s="203" t="s">
        <v>215</v>
      </c>
      <c r="F1033" s="202">
        <v>2020</v>
      </c>
      <c r="G1033" s="202">
        <v>2183152</v>
      </c>
      <c r="H1033">
        <v>10140</v>
      </c>
      <c r="I1033">
        <v>3498</v>
      </c>
      <c r="J1033">
        <v>662</v>
      </c>
    </row>
    <row r="1034" spans="1:10" ht="14.5" x14ac:dyDescent="0.35">
      <c r="A1034" s="202">
        <v>16024</v>
      </c>
      <c r="B1034" s="202" t="s">
        <v>1130</v>
      </c>
      <c r="D1034" s="203">
        <v>21.2</v>
      </c>
      <c r="E1034" s="203" t="s">
        <v>215</v>
      </c>
      <c r="F1034" s="202">
        <v>2020</v>
      </c>
      <c r="G1034" s="202">
        <v>2199605</v>
      </c>
      <c r="H1034">
        <v>13409</v>
      </c>
      <c r="I1034">
        <v>2345</v>
      </c>
      <c r="J1034">
        <v>749</v>
      </c>
    </row>
    <row r="1035" spans="1:10" ht="14.5" x14ac:dyDescent="0.35">
      <c r="A1035" s="202">
        <v>16024</v>
      </c>
      <c r="B1035" s="202" t="s">
        <v>1131</v>
      </c>
      <c r="D1035" s="203">
        <v>23</v>
      </c>
      <c r="E1035" s="203" t="s">
        <v>215</v>
      </c>
      <c r="F1035" s="202">
        <v>2020</v>
      </c>
      <c r="G1035" s="202">
        <v>35302</v>
      </c>
      <c r="H1035">
        <v>549</v>
      </c>
      <c r="I1035">
        <v>109</v>
      </c>
      <c r="J1035">
        <v>19</v>
      </c>
    </row>
    <row r="1036" spans="1:10" ht="14.5" x14ac:dyDescent="0.35">
      <c r="A1036" s="202">
        <v>16024</v>
      </c>
      <c r="B1036" s="202" t="s">
        <v>1124</v>
      </c>
      <c r="D1036" s="203">
        <v>9</v>
      </c>
      <c r="E1036" s="203" t="s">
        <v>215</v>
      </c>
      <c r="F1036" s="202">
        <v>2020</v>
      </c>
      <c r="G1036" s="202">
        <v>716914</v>
      </c>
      <c r="H1036">
        <v>3985</v>
      </c>
      <c r="I1036">
        <v>1327</v>
      </c>
      <c r="J1036">
        <v>319</v>
      </c>
    </row>
    <row r="1037" spans="1:10" ht="14.5" x14ac:dyDescent="0.35">
      <c r="A1037" s="202">
        <v>16044</v>
      </c>
      <c r="B1037" s="202" t="s">
        <v>1133</v>
      </c>
      <c r="D1037" s="203">
        <v>17.100000000000001</v>
      </c>
      <c r="E1037" s="203" t="s">
        <v>215</v>
      </c>
      <c r="F1037" s="202">
        <v>2020</v>
      </c>
      <c r="G1037" s="204">
        <v>2296643</v>
      </c>
      <c r="H1037">
        <v>9869</v>
      </c>
      <c r="I1037">
        <v>319</v>
      </c>
      <c r="J1037">
        <v>478</v>
      </c>
    </row>
    <row r="1038" spans="1:10" ht="14.5" x14ac:dyDescent="0.35">
      <c r="A1038" s="202">
        <v>16044</v>
      </c>
      <c r="B1038" s="202" t="s">
        <v>1134</v>
      </c>
      <c r="D1038" s="203">
        <v>17.2</v>
      </c>
      <c r="E1038" s="203" t="s">
        <v>215</v>
      </c>
      <c r="F1038" s="202">
        <v>2020</v>
      </c>
      <c r="G1038" s="203">
        <v>9235</v>
      </c>
      <c r="H1038">
        <v>541</v>
      </c>
      <c r="I1038">
        <v>17</v>
      </c>
      <c r="J1038">
        <v>26</v>
      </c>
    </row>
    <row r="1039" spans="1:10" ht="14.5" x14ac:dyDescent="0.35">
      <c r="A1039" s="202">
        <v>16044</v>
      </c>
      <c r="B1039" s="202" t="s">
        <v>1135</v>
      </c>
      <c r="D1039" s="203">
        <v>18</v>
      </c>
      <c r="E1039" s="203" t="s">
        <v>215</v>
      </c>
      <c r="F1039" s="202">
        <v>2020</v>
      </c>
      <c r="G1039" s="202">
        <v>175107</v>
      </c>
      <c r="H1039">
        <v>1360</v>
      </c>
      <c r="I1039">
        <v>44</v>
      </c>
      <c r="J1039">
        <v>66</v>
      </c>
    </row>
    <row r="1040" spans="1:10" ht="14.5" x14ac:dyDescent="0.35">
      <c r="A1040" s="202">
        <v>16044</v>
      </c>
      <c r="B1040" s="202" t="s">
        <v>1136</v>
      </c>
      <c r="D1040" s="203">
        <v>19.3</v>
      </c>
      <c r="E1040" s="203" t="s">
        <v>215</v>
      </c>
      <c r="F1040" s="204">
        <v>2020</v>
      </c>
      <c r="G1040" s="205">
        <v>45346</v>
      </c>
      <c r="H1040">
        <v>99511</v>
      </c>
      <c r="I1040">
        <v>3216</v>
      </c>
      <c r="J1040">
        <v>4824</v>
      </c>
    </row>
    <row r="1041" spans="1:10" ht="14.5" x14ac:dyDescent="0.35">
      <c r="A1041" s="202">
        <v>16044</v>
      </c>
      <c r="B1041" s="202" t="s">
        <v>1137</v>
      </c>
      <c r="D1041" s="203">
        <v>19.399999999999999</v>
      </c>
      <c r="E1041" s="203" t="s">
        <v>215</v>
      </c>
      <c r="F1041" s="204">
        <v>2020</v>
      </c>
      <c r="G1041" s="206">
        <v>13714058</v>
      </c>
      <c r="H1041">
        <v>0</v>
      </c>
      <c r="I1041">
        <v>0</v>
      </c>
      <c r="J1041">
        <v>0</v>
      </c>
    </row>
    <row r="1042" spans="1:10" ht="14.5" x14ac:dyDescent="0.35">
      <c r="A1042" s="202">
        <v>16044</v>
      </c>
      <c r="B1042" s="202" t="s">
        <v>1138</v>
      </c>
      <c r="D1042" s="203">
        <v>21.2</v>
      </c>
      <c r="E1042" s="203" t="s">
        <v>215</v>
      </c>
      <c r="F1042" s="202">
        <v>2020</v>
      </c>
      <c r="G1042" s="202">
        <v>2418620</v>
      </c>
      <c r="H1042">
        <v>24456</v>
      </c>
      <c r="I1042">
        <v>790</v>
      </c>
      <c r="J1042">
        <v>1185</v>
      </c>
    </row>
    <row r="1043" spans="1:10" ht="14.5" x14ac:dyDescent="0.35">
      <c r="A1043" s="202">
        <v>16044</v>
      </c>
      <c r="B1043" s="202" t="s">
        <v>1132</v>
      </c>
      <c r="D1043" s="203">
        <v>5.2</v>
      </c>
      <c r="E1043" s="203" t="s">
        <v>215</v>
      </c>
      <c r="F1043" s="202">
        <v>2020</v>
      </c>
      <c r="G1043" s="202">
        <v>7865</v>
      </c>
      <c r="H1043">
        <v>17</v>
      </c>
      <c r="I1043">
        <v>1</v>
      </c>
      <c r="J1043">
        <v>1</v>
      </c>
    </row>
    <row r="1044" spans="1:10" ht="14.5" x14ac:dyDescent="0.35">
      <c r="A1044" s="202">
        <v>16045</v>
      </c>
      <c r="B1044" s="202" t="s">
        <v>1139</v>
      </c>
      <c r="D1044" s="203">
        <v>17.100000000000001</v>
      </c>
      <c r="E1044" s="203" t="s">
        <v>215</v>
      </c>
      <c r="F1044" s="202">
        <v>2020</v>
      </c>
      <c r="G1044" s="204">
        <v>1304328</v>
      </c>
      <c r="H1044">
        <v>19612</v>
      </c>
      <c r="I1044">
        <v>608</v>
      </c>
      <c r="J1044">
        <v>912</v>
      </c>
    </row>
    <row r="1045" spans="1:10" ht="14.5" x14ac:dyDescent="0.35">
      <c r="A1045" s="202">
        <v>16045</v>
      </c>
      <c r="B1045" s="202" t="s">
        <v>1140</v>
      </c>
      <c r="D1045" s="203">
        <v>17.2</v>
      </c>
      <c r="E1045" s="203" t="s">
        <v>215</v>
      </c>
      <c r="F1045" s="202">
        <v>2020</v>
      </c>
      <c r="G1045" s="203">
        <v>1489</v>
      </c>
      <c r="H1045">
        <v>14</v>
      </c>
      <c r="I1045">
        <v>0</v>
      </c>
      <c r="J1045">
        <v>1</v>
      </c>
    </row>
    <row r="1046" spans="1:10" ht="14.5" x14ac:dyDescent="0.35">
      <c r="A1046" s="202">
        <v>16045</v>
      </c>
      <c r="B1046" s="202" t="s">
        <v>1141</v>
      </c>
      <c r="D1046" s="203">
        <v>18</v>
      </c>
      <c r="E1046" s="203" t="s">
        <v>215</v>
      </c>
      <c r="F1046" s="202">
        <v>2020</v>
      </c>
      <c r="G1046" s="202">
        <v>588677</v>
      </c>
      <c r="H1046">
        <v>859</v>
      </c>
      <c r="I1046">
        <v>27</v>
      </c>
      <c r="J1046">
        <v>40</v>
      </c>
    </row>
    <row r="1047" spans="1:10" ht="14.5" x14ac:dyDescent="0.35">
      <c r="A1047" s="202">
        <v>16045</v>
      </c>
      <c r="B1047" s="202" t="s">
        <v>1142</v>
      </c>
      <c r="D1047" s="203">
        <v>19.3</v>
      </c>
      <c r="E1047" s="203" t="s">
        <v>215</v>
      </c>
      <c r="F1047" s="204">
        <v>2020</v>
      </c>
      <c r="G1047" s="205">
        <v>7561</v>
      </c>
      <c r="H1047">
        <v>7177</v>
      </c>
      <c r="I1047">
        <v>223</v>
      </c>
      <c r="J1047">
        <v>334</v>
      </c>
    </row>
    <row r="1048" spans="1:10" ht="14.5" x14ac:dyDescent="0.35">
      <c r="A1048" s="202">
        <v>16045</v>
      </c>
      <c r="B1048" s="202" t="s">
        <v>1143</v>
      </c>
      <c r="D1048" s="203">
        <v>19.399999999999999</v>
      </c>
      <c r="E1048" s="203" t="s">
        <v>215</v>
      </c>
      <c r="F1048" s="204">
        <v>2020</v>
      </c>
      <c r="G1048" s="206">
        <v>1117371</v>
      </c>
      <c r="H1048">
        <v>0</v>
      </c>
      <c r="I1048">
        <v>0</v>
      </c>
      <c r="J1048">
        <v>0</v>
      </c>
    </row>
    <row r="1049" spans="1:10" ht="14.5" x14ac:dyDescent="0.35">
      <c r="A1049" s="202">
        <v>16045</v>
      </c>
      <c r="B1049" s="202" t="s">
        <v>1144</v>
      </c>
      <c r="D1049" s="203">
        <v>21.2</v>
      </c>
      <c r="E1049" s="203" t="s">
        <v>215</v>
      </c>
      <c r="F1049" s="202">
        <v>2020</v>
      </c>
      <c r="G1049" s="202">
        <v>12753</v>
      </c>
      <c r="H1049">
        <v>697</v>
      </c>
      <c r="I1049">
        <v>22</v>
      </c>
      <c r="J1049">
        <v>32</v>
      </c>
    </row>
    <row r="1050" spans="1:10" ht="14.5" x14ac:dyDescent="0.35">
      <c r="A1050" s="202">
        <v>16047</v>
      </c>
      <c r="B1050" s="202" t="s">
        <v>1145</v>
      </c>
      <c r="D1050" s="203">
        <v>1</v>
      </c>
      <c r="E1050" s="203" t="s">
        <v>215</v>
      </c>
      <c r="F1050" s="202">
        <v>2020</v>
      </c>
      <c r="G1050" s="202">
        <v>142087</v>
      </c>
      <c r="H1050">
        <v>2102</v>
      </c>
      <c r="I1050">
        <v>0</v>
      </c>
      <c r="J1050">
        <v>480</v>
      </c>
    </row>
    <row r="1051" spans="1:10" ht="14.5" x14ac:dyDescent="0.35">
      <c r="A1051" s="202">
        <v>16047</v>
      </c>
      <c r="B1051" s="202" t="s">
        <v>4342</v>
      </c>
      <c r="D1051" s="203">
        <v>19.3</v>
      </c>
      <c r="E1051" s="203" t="s">
        <v>215</v>
      </c>
      <c r="F1051" s="204">
        <v>2020</v>
      </c>
      <c r="G1051" s="205">
        <v>0</v>
      </c>
      <c r="H1051">
        <v>7609</v>
      </c>
      <c r="I1051">
        <v>0</v>
      </c>
      <c r="J1051">
        <v>1374</v>
      </c>
    </row>
    <row r="1052" spans="1:10" ht="14.5" x14ac:dyDescent="0.35">
      <c r="A1052" s="202">
        <v>16047</v>
      </c>
      <c r="B1052" s="202" t="s">
        <v>1146</v>
      </c>
      <c r="D1052" s="203">
        <v>19.399999999999999</v>
      </c>
      <c r="E1052" s="203" t="s">
        <v>215</v>
      </c>
      <c r="F1052" s="204">
        <v>2020</v>
      </c>
      <c r="G1052" s="206">
        <v>1104323</v>
      </c>
      <c r="H1052">
        <v>0</v>
      </c>
      <c r="I1052">
        <v>0</v>
      </c>
      <c r="J1052">
        <v>0</v>
      </c>
    </row>
    <row r="1053" spans="1:10" ht="14.5" x14ac:dyDescent="0.35">
      <c r="A1053" s="202">
        <v>16047</v>
      </c>
      <c r="B1053" s="202" t="s">
        <v>1147</v>
      </c>
      <c r="D1053" s="203">
        <v>21.2</v>
      </c>
      <c r="E1053" s="203" t="s">
        <v>215</v>
      </c>
      <c r="F1053" s="202">
        <v>2020</v>
      </c>
      <c r="G1053" s="202">
        <v>1011504</v>
      </c>
      <c r="H1053">
        <v>5077</v>
      </c>
      <c r="I1053">
        <v>0</v>
      </c>
      <c r="J1053">
        <v>905</v>
      </c>
    </row>
    <row r="1054" spans="1:10" ht="14.5" x14ac:dyDescent="0.35">
      <c r="A1054" s="202">
        <v>16047</v>
      </c>
      <c r="B1054" s="202" t="s">
        <v>1148</v>
      </c>
      <c r="D1054" s="203">
        <v>24</v>
      </c>
      <c r="E1054" s="203" t="s">
        <v>215</v>
      </c>
      <c r="F1054" s="202">
        <v>2020</v>
      </c>
      <c r="G1054" s="202">
        <v>34750</v>
      </c>
      <c r="H1054">
        <v>332</v>
      </c>
      <c r="I1054">
        <v>0</v>
      </c>
      <c r="J1054">
        <v>40</v>
      </c>
    </row>
    <row r="1055" spans="1:10" ht="14.5" x14ac:dyDescent="0.35">
      <c r="A1055" s="202">
        <v>16116</v>
      </c>
      <c r="B1055" s="202" t="s">
        <v>1149</v>
      </c>
      <c r="D1055" s="203">
        <v>9</v>
      </c>
      <c r="E1055" s="203" t="s">
        <v>215</v>
      </c>
      <c r="F1055" s="202">
        <v>2020</v>
      </c>
      <c r="G1055" s="202">
        <v>117717</v>
      </c>
      <c r="H1055">
        <v>367</v>
      </c>
      <c r="I1055">
        <v>758</v>
      </c>
      <c r="J1055">
        <v>73</v>
      </c>
    </row>
    <row r="1056" spans="1:10" ht="14.5" x14ac:dyDescent="0.35">
      <c r="A1056" s="202">
        <v>16186</v>
      </c>
      <c r="B1056" s="202" t="s">
        <v>1151</v>
      </c>
      <c r="D1056" s="203">
        <v>17.100000000000001</v>
      </c>
      <c r="E1056" s="203" t="s">
        <v>215</v>
      </c>
      <c r="F1056" s="202">
        <v>2020</v>
      </c>
      <c r="G1056" s="204">
        <v>641193</v>
      </c>
      <c r="H1056">
        <v>4065</v>
      </c>
      <c r="I1056">
        <v>13</v>
      </c>
      <c r="J1056">
        <v>6</v>
      </c>
    </row>
    <row r="1057" spans="1:10" ht="14.5" x14ac:dyDescent="0.35">
      <c r="A1057" s="202">
        <v>16186</v>
      </c>
      <c r="B1057" s="202" t="s">
        <v>4343</v>
      </c>
      <c r="D1057" s="203">
        <v>17.2</v>
      </c>
      <c r="E1057" s="203" t="s">
        <v>215</v>
      </c>
      <c r="F1057" s="202">
        <v>2020</v>
      </c>
      <c r="G1057" s="203">
        <v>0</v>
      </c>
      <c r="H1057">
        <v>0</v>
      </c>
      <c r="I1057">
        <v>0</v>
      </c>
      <c r="J1057">
        <v>0</v>
      </c>
    </row>
    <row r="1058" spans="1:10" ht="14.5" x14ac:dyDescent="0.35">
      <c r="A1058" s="202">
        <v>16186</v>
      </c>
      <c r="B1058" s="202" t="s">
        <v>4344</v>
      </c>
      <c r="D1058" s="203">
        <v>19.100000000000001</v>
      </c>
      <c r="E1058" s="203" t="s">
        <v>215</v>
      </c>
      <c r="F1058" s="202">
        <v>2020</v>
      </c>
      <c r="G1058" s="205">
        <v>25767</v>
      </c>
      <c r="H1058">
        <v>2235</v>
      </c>
      <c r="I1058">
        <v>33</v>
      </c>
      <c r="J1058">
        <v>14</v>
      </c>
    </row>
    <row r="1059" spans="1:10" ht="14.5" x14ac:dyDescent="0.35">
      <c r="A1059" s="202">
        <v>16186</v>
      </c>
      <c r="B1059" s="202" t="s">
        <v>4345</v>
      </c>
      <c r="D1059" s="203">
        <v>19.2</v>
      </c>
      <c r="E1059" s="203" t="s">
        <v>215</v>
      </c>
      <c r="F1059" s="204">
        <v>2020</v>
      </c>
      <c r="G1059" s="206">
        <v>694880</v>
      </c>
      <c r="H1059">
        <v>0</v>
      </c>
      <c r="I1059">
        <v>0</v>
      </c>
      <c r="J1059">
        <v>0</v>
      </c>
    </row>
    <row r="1060" spans="1:10" ht="14.5" x14ac:dyDescent="0.35">
      <c r="A1060" s="202">
        <v>16186</v>
      </c>
      <c r="B1060" s="202" t="s">
        <v>4346</v>
      </c>
      <c r="D1060" s="203">
        <v>21.1</v>
      </c>
      <c r="E1060" s="203" t="s">
        <v>215</v>
      </c>
      <c r="F1060" s="202">
        <v>2020</v>
      </c>
      <c r="G1060" s="202">
        <v>1027856</v>
      </c>
      <c r="H1060">
        <v>3004</v>
      </c>
      <c r="I1060">
        <v>44</v>
      </c>
      <c r="J1060">
        <v>19</v>
      </c>
    </row>
    <row r="1061" spans="1:10" ht="14.5" x14ac:dyDescent="0.35">
      <c r="A1061" s="202">
        <v>16186</v>
      </c>
      <c r="B1061" s="202" t="s">
        <v>1150</v>
      </c>
      <c r="D1061" s="203">
        <v>4</v>
      </c>
      <c r="E1061" s="203" t="s">
        <v>215</v>
      </c>
      <c r="F1061" s="202">
        <v>2020</v>
      </c>
      <c r="G1061" s="202">
        <v>5787395</v>
      </c>
      <c r="H1061">
        <v>59337</v>
      </c>
      <c r="I1061">
        <v>728</v>
      </c>
      <c r="J1061">
        <v>316</v>
      </c>
    </row>
    <row r="1062" spans="1:10" ht="14.5" x14ac:dyDescent="0.35">
      <c r="A1062" s="202">
        <v>16186</v>
      </c>
      <c r="B1062" s="202" t="s">
        <v>4347</v>
      </c>
      <c r="D1062" s="203">
        <v>9</v>
      </c>
      <c r="E1062" s="203" t="s">
        <v>215</v>
      </c>
      <c r="F1062" s="202">
        <v>2020</v>
      </c>
      <c r="G1062" s="202">
        <v>711375</v>
      </c>
      <c r="H1062">
        <v>3208</v>
      </c>
      <c r="I1062">
        <v>20</v>
      </c>
      <c r="J1062">
        <v>9</v>
      </c>
    </row>
    <row r="1063" spans="1:10" ht="14.5" x14ac:dyDescent="0.35">
      <c r="A1063" s="202">
        <v>16203</v>
      </c>
      <c r="B1063" s="202" t="s">
        <v>1152</v>
      </c>
      <c r="D1063" s="203">
        <v>5.0999999999999996</v>
      </c>
      <c r="E1063" s="203" t="s">
        <v>215</v>
      </c>
      <c r="F1063" s="202">
        <v>2020</v>
      </c>
      <c r="G1063" s="202">
        <v>536929</v>
      </c>
      <c r="H1063">
        <v>1835</v>
      </c>
      <c r="I1063">
        <v>928</v>
      </c>
      <c r="J1063">
        <v>2668</v>
      </c>
    </row>
    <row r="1064" spans="1:10" ht="14.5" x14ac:dyDescent="0.35">
      <c r="A1064" s="202">
        <v>16203</v>
      </c>
      <c r="B1064" s="202" t="s">
        <v>1153</v>
      </c>
      <c r="D1064" s="203">
        <v>5.2</v>
      </c>
      <c r="E1064" s="203" t="s">
        <v>215</v>
      </c>
      <c r="F1064" s="202">
        <v>2020</v>
      </c>
      <c r="G1064" s="202">
        <v>111876</v>
      </c>
      <c r="H1064">
        <v>549</v>
      </c>
      <c r="I1064">
        <v>273</v>
      </c>
      <c r="J1064">
        <v>785</v>
      </c>
    </row>
    <row r="1065" spans="1:10" ht="14.5" x14ac:dyDescent="0.35">
      <c r="A1065" s="202">
        <v>16217</v>
      </c>
      <c r="B1065" s="202" t="s">
        <v>1155</v>
      </c>
      <c r="D1065" s="203">
        <v>17.100000000000001</v>
      </c>
      <c r="E1065" s="203" t="s">
        <v>215</v>
      </c>
      <c r="F1065" s="202">
        <v>2020</v>
      </c>
      <c r="G1065" s="204">
        <v>12200</v>
      </c>
      <c r="H1065">
        <v>3730</v>
      </c>
      <c r="I1065">
        <v>57</v>
      </c>
      <c r="J1065">
        <v>245</v>
      </c>
    </row>
    <row r="1066" spans="1:10" ht="14.5" x14ac:dyDescent="0.35">
      <c r="A1066" s="202">
        <v>16217</v>
      </c>
      <c r="B1066" s="202" t="s">
        <v>1156</v>
      </c>
      <c r="D1066" s="203">
        <v>17.2</v>
      </c>
      <c r="E1066" s="203" t="s">
        <v>215</v>
      </c>
      <c r="F1066" s="202">
        <v>2020</v>
      </c>
      <c r="G1066" s="203">
        <v>2802</v>
      </c>
      <c r="H1066">
        <v>409</v>
      </c>
      <c r="I1066">
        <v>6</v>
      </c>
      <c r="J1066">
        <v>27</v>
      </c>
    </row>
    <row r="1067" spans="1:10" ht="14.5" x14ac:dyDescent="0.35">
      <c r="A1067" s="202">
        <v>16217</v>
      </c>
      <c r="B1067" s="202" t="s">
        <v>1157</v>
      </c>
      <c r="D1067" s="203">
        <v>19.3</v>
      </c>
      <c r="E1067" s="203" t="s">
        <v>215</v>
      </c>
      <c r="F1067" s="204">
        <v>2020</v>
      </c>
      <c r="G1067" s="205">
        <v>1</v>
      </c>
      <c r="H1067">
        <v>1223</v>
      </c>
      <c r="I1067">
        <v>18</v>
      </c>
      <c r="J1067">
        <v>81</v>
      </c>
    </row>
    <row r="1068" spans="1:10" ht="14.5" x14ac:dyDescent="0.35">
      <c r="A1068" s="202">
        <v>16217</v>
      </c>
      <c r="B1068" s="202" t="s">
        <v>1158</v>
      </c>
      <c r="D1068" s="203">
        <v>19.399999999999999</v>
      </c>
      <c r="E1068" s="203" t="s">
        <v>215</v>
      </c>
      <c r="F1068" s="204">
        <v>2020</v>
      </c>
      <c r="G1068" s="206">
        <v>4920</v>
      </c>
      <c r="H1068">
        <v>0</v>
      </c>
      <c r="I1068">
        <v>0</v>
      </c>
      <c r="J1068">
        <v>0</v>
      </c>
    </row>
    <row r="1069" spans="1:10" ht="14.5" x14ac:dyDescent="0.35">
      <c r="A1069" s="202">
        <v>16217</v>
      </c>
      <c r="B1069" s="202" t="s">
        <v>1159</v>
      </c>
      <c r="D1069" s="203">
        <v>21.2</v>
      </c>
      <c r="E1069" s="203" t="s">
        <v>215</v>
      </c>
      <c r="F1069" s="202">
        <v>2020</v>
      </c>
      <c r="G1069" s="202">
        <v>2</v>
      </c>
      <c r="H1069">
        <v>798</v>
      </c>
      <c r="I1069">
        <v>12</v>
      </c>
      <c r="J1069">
        <v>53</v>
      </c>
    </row>
    <row r="1070" spans="1:10" ht="14.5" x14ac:dyDescent="0.35">
      <c r="A1070" s="202">
        <v>16217</v>
      </c>
      <c r="B1070" s="202" t="s">
        <v>1154</v>
      </c>
      <c r="D1070" s="203">
        <v>5.0999999999999996</v>
      </c>
      <c r="E1070" s="203" t="s">
        <v>215</v>
      </c>
      <c r="F1070" s="202">
        <v>2020</v>
      </c>
      <c r="G1070" s="202">
        <v>9029</v>
      </c>
      <c r="H1070">
        <v>5566</v>
      </c>
      <c r="I1070">
        <v>85</v>
      </c>
      <c r="J1070">
        <v>366</v>
      </c>
    </row>
    <row r="1071" spans="1:10" ht="14.5" x14ac:dyDescent="0.35">
      <c r="A1071" s="202">
        <v>16285</v>
      </c>
      <c r="B1071" s="202" t="s">
        <v>1160</v>
      </c>
      <c r="D1071" s="203">
        <v>17.100000000000001</v>
      </c>
      <c r="E1071" s="203" t="s">
        <v>215</v>
      </c>
      <c r="F1071" s="202">
        <v>2020</v>
      </c>
      <c r="G1071" s="204">
        <v>7181083</v>
      </c>
      <c r="H1071">
        <v>23903</v>
      </c>
      <c r="I1071">
        <v>0</v>
      </c>
      <c r="J1071">
        <v>452</v>
      </c>
    </row>
    <row r="1072" spans="1:10" ht="14.5" x14ac:dyDescent="0.35">
      <c r="A1072" s="202">
        <v>16285</v>
      </c>
      <c r="B1072" s="202" t="s">
        <v>1161</v>
      </c>
      <c r="D1072" s="203">
        <v>17.2</v>
      </c>
      <c r="E1072" s="203" t="s">
        <v>215</v>
      </c>
      <c r="F1072" s="202">
        <v>2020</v>
      </c>
      <c r="G1072" s="203">
        <v>258443</v>
      </c>
      <c r="H1072">
        <v>340</v>
      </c>
      <c r="I1072">
        <v>0</v>
      </c>
      <c r="J1072">
        <v>6</v>
      </c>
    </row>
    <row r="1073" spans="1:10" ht="14.5" x14ac:dyDescent="0.35">
      <c r="A1073" s="202">
        <v>16285</v>
      </c>
      <c r="B1073" s="202" t="s">
        <v>1162</v>
      </c>
      <c r="D1073" s="203">
        <v>19.3</v>
      </c>
      <c r="E1073" s="203" t="s">
        <v>215</v>
      </c>
      <c r="F1073" s="204">
        <v>2020</v>
      </c>
      <c r="G1073" s="205">
        <v>16120</v>
      </c>
      <c r="H1073">
        <v>1089</v>
      </c>
      <c r="I1073">
        <v>0</v>
      </c>
      <c r="J1073">
        <v>21</v>
      </c>
    </row>
    <row r="1074" spans="1:10" ht="14.5" x14ac:dyDescent="0.35">
      <c r="A1074" s="202">
        <v>16285</v>
      </c>
      <c r="B1074" s="202" t="s">
        <v>1163</v>
      </c>
      <c r="D1074" s="203">
        <v>19.399999999999999</v>
      </c>
      <c r="E1074" s="203" t="s">
        <v>215</v>
      </c>
      <c r="F1074" s="204">
        <v>2020</v>
      </c>
      <c r="G1074" s="206">
        <v>1017013</v>
      </c>
      <c r="H1074">
        <v>0</v>
      </c>
      <c r="I1074">
        <v>0</v>
      </c>
      <c r="J1074">
        <v>0</v>
      </c>
    </row>
    <row r="1075" spans="1:10" ht="14.5" x14ac:dyDescent="0.35">
      <c r="A1075" s="202">
        <v>16285</v>
      </c>
      <c r="B1075" s="202" t="s">
        <v>1164</v>
      </c>
      <c r="D1075" s="203">
        <v>21.2</v>
      </c>
      <c r="E1075" s="203" t="s">
        <v>215</v>
      </c>
      <c r="F1075" s="202">
        <v>2020</v>
      </c>
      <c r="G1075" s="202">
        <v>424421</v>
      </c>
      <c r="H1075">
        <v>443</v>
      </c>
      <c r="I1075">
        <v>0</v>
      </c>
      <c r="J1075">
        <v>8</v>
      </c>
    </row>
    <row r="1076" spans="1:10" ht="14.5" x14ac:dyDescent="0.35">
      <c r="A1076" s="202">
        <v>16379</v>
      </c>
      <c r="B1076" s="202" t="s">
        <v>1165</v>
      </c>
      <c r="D1076" s="203">
        <v>23</v>
      </c>
      <c r="E1076" s="203" t="s">
        <v>215</v>
      </c>
      <c r="F1076" s="202">
        <v>2020</v>
      </c>
      <c r="G1076" s="202">
        <v>10542</v>
      </c>
      <c r="H1076">
        <v>172</v>
      </c>
      <c r="I1076">
        <v>0</v>
      </c>
      <c r="J1076">
        <v>0</v>
      </c>
    </row>
    <row r="1077" spans="1:10" ht="14.5" x14ac:dyDescent="0.35">
      <c r="A1077" s="202">
        <v>16379</v>
      </c>
      <c r="B1077" s="202" t="s">
        <v>1166</v>
      </c>
      <c r="D1077" s="203">
        <v>24</v>
      </c>
      <c r="E1077" s="203" t="s">
        <v>215</v>
      </c>
      <c r="F1077" s="202">
        <v>2020</v>
      </c>
      <c r="G1077" s="202">
        <v>118805</v>
      </c>
      <c r="H1077">
        <v>1005</v>
      </c>
      <c r="I1077">
        <v>0</v>
      </c>
      <c r="J1077">
        <v>0</v>
      </c>
    </row>
    <row r="1078" spans="1:10" ht="14.5" x14ac:dyDescent="0.35">
      <c r="A1078" s="202">
        <v>16423</v>
      </c>
      <c r="B1078" s="202" t="s">
        <v>4348</v>
      </c>
      <c r="D1078" s="203">
        <v>2.1</v>
      </c>
      <c r="E1078" s="203" t="s">
        <v>215</v>
      </c>
      <c r="F1078" s="202">
        <v>2020</v>
      </c>
      <c r="G1078" s="202">
        <v>2879269</v>
      </c>
      <c r="H1078">
        <v>11689</v>
      </c>
      <c r="I1078">
        <v>357</v>
      </c>
      <c r="J1078">
        <v>829</v>
      </c>
    </row>
    <row r="1079" spans="1:10" ht="14.5" x14ac:dyDescent="0.35">
      <c r="A1079" s="202">
        <v>16423</v>
      </c>
      <c r="B1079" s="202" t="s">
        <v>4349</v>
      </c>
      <c r="D1079" s="203">
        <v>4</v>
      </c>
      <c r="E1079" s="203" t="s">
        <v>215</v>
      </c>
      <c r="F1079" s="202">
        <v>2020</v>
      </c>
      <c r="G1079" s="202">
        <v>108751</v>
      </c>
      <c r="H1079">
        <v>109</v>
      </c>
      <c r="I1079">
        <v>4</v>
      </c>
      <c r="J1079">
        <v>10</v>
      </c>
    </row>
    <row r="1080" spans="1:10" ht="14.5" x14ac:dyDescent="0.35">
      <c r="A1080" s="202">
        <v>16423</v>
      </c>
      <c r="B1080" s="202" t="s">
        <v>4350</v>
      </c>
      <c r="D1080" s="203">
        <v>9</v>
      </c>
      <c r="E1080" s="203" t="s">
        <v>215</v>
      </c>
      <c r="F1080" s="202">
        <v>2020</v>
      </c>
      <c r="G1080" s="202">
        <v>278</v>
      </c>
      <c r="H1080">
        <v>0</v>
      </c>
      <c r="I1080">
        <v>0</v>
      </c>
      <c r="J1080">
        <v>0</v>
      </c>
    </row>
    <row r="1081" spans="1:10" ht="14.5" x14ac:dyDescent="0.35">
      <c r="A1081" s="202">
        <v>16461</v>
      </c>
      <c r="B1081" s="202" t="s">
        <v>4351</v>
      </c>
      <c r="D1081" s="203">
        <v>19.100000000000001</v>
      </c>
      <c r="E1081" s="203" t="s">
        <v>215</v>
      </c>
      <c r="F1081" s="202">
        <v>2020</v>
      </c>
      <c r="G1081" s="205">
        <v>117704</v>
      </c>
      <c r="H1081">
        <v>1793</v>
      </c>
      <c r="I1081">
        <v>0</v>
      </c>
      <c r="J1081">
        <v>126</v>
      </c>
    </row>
    <row r="1082" spans="1:10" ht="14.5" x14ac:dyDescent="0.35">
      <c r="A1082" s="202">
        <v>16461</v>
      </c>
      <c r="B1082" s="202" t="s">
        <v>1167</v>
      </c>
      <c r="D1082" s="203">
        <v>19.2</v>
      </c>
      <c r="E1082" s="203" t="s">
        <v>215</v>
      </c>
      <c r="F1082" s="204">
        <v>2020</v>
      </c>
      <c r="G1082" s="206">
        <v>876115</v>
      </c>
      <c r="H1082">
        <v>0</v>
      </c>
      <c r="I1082">
        <v>0</v>
      </c>
      <c r="J1082">
        <v>0</v>
      </c>
    </row>
    <row r="1083" spans="1:10" ht="14.5" x14ac:dyDescent="0.35">
      <c r="A1083" s="202">
        <v>16461</v>
      </c>
      <c r="B1083" s="202" t="s">
        <v>1168</v>
      </c>
      <c r="D1083" s="203">
        <v>21.1</v>
      </c>
      <c r="E1083" s="203" t="s">
        <v>215</v>
      </c>
      <c r="F1083" s="202">
        <v>2020</v>
      </c>
      <c r="G1083" s="202">
        <v>1860953</v>
      </c>
      <c r="H1083">
        <v>2885</v>
      </c>
      <c r="I1083">
        <v>0</v>
      </c>
      <c r="J1083">
        <v>184</v>
      </c>
    </row>
    <row r="1084" spans="1:10" ht="14.5" x14ac:dyDescent="0.35">
      <c r="A1084" s="202">
        <v>16510</v>
      </c>
      <c r="B1084" s="202" t="s">
        <v>4352</v>
      </c>
      <c r="D1084" s="203">
        <v>17.100000000000001</v>
      </c>
      <c r="E1084" s="203" t="s">
        <v>215</v>
      </c>
      <c r="F1084" s="202">
        <v>2020</v>
      </c>
      <c r="G1084" s="204">
        <v>0</v>
      </c>
      <c r="H1084">
        <v>0</v>
      </c>
      <c r="I1084">
        <v>0</v>
      </c>
      <c r="J1084">
        <v>0</v>
      </c>
    </row>
    <row r="1085" spans="1:10" ht="14.5" x14ac:dyDescent="0.35">
      <c r="A1085" s="202">
        <v>16510</v>
      </c>
      <c r="B1085" s="202" t="s">
        <v>4353</v>
      </c>
      <c r="D1085" s="203">
        <v>17.2</v>
      </c>
      <c r="E1085" s="203" t="s">
        <v>215</v>
      </c>
      <c r="F1085" s="202">
        <v>2020</v>
      </c>
      <c r="G1085" s="203">
        <v>1422532</v>
      </c>
      <c r="H1085">
        <v>3657</v>
      </c>
      <c r="I1085">
        <v>196</v>
      </c>
      <c r="J1085">
        <v>420</v>
      </c>
    </row>
    <row r="1086" spans="1:10" ht="14.5" x14ac:dyDescent="0.35">
      <c r="A1086" s="202">
        <v>16524</v>
      </c>
      <c r="B1086" s="202" t="s">
        <v>4354</v>
      </c>
      <c r="D1086" s="203">
        <v>19.100000000000001</v>
      </c>
      <c r="E1086" s="203" t="s">
        <v>215</v>
      </c>
      <c r="F1086" s="202">
        <v>2020</v>
      </c>
      <c r="G1086" s="205">
        <v>256349</v>
      </c>
      <c r="H1086">
        <v>13653</v>
      </c>
      <c r="I1086">
        <v>0</v>
      </c>
      <c r="J1086">
        <v>1001</v>
      </c>
    </row>
    <row r="1087" spans="1:10" ht="14.5" x14ac:dyDescent="0.35">
      <c r="A1087" s="202">
        <v>16524</v>
      </c>
      <c r="B1087" s="202" t="s">
        <v>4355</v>
      </c>
      <c r="D1087" s="203">
        <v>19.2</v>
      </c>
      <c r="E1087" s="203" t="s">
        <v>215</v>
      </c>
      <c r="F1087" s="204">
        <v>2020</v>
      </c>
      <c r="G1087" s="206">
        <v>6807496</v>
      </c>
      <c r="H1087">
        <v>0</v>
      </c>
      <c r="I1087">
        <v>0</v>
      </c>
      <c r="J1087">
        <v>0</v>
      </c>
    </row>
    <row r="1088" spans="1:10" ht="14.5" x14ac:dyDescent="0.35">
      <c r="A1088" s="202">
        <v>16524</v>
      </c>
      <c r="B1088" s="202" t="s">
        <v>4356</v>
      </c>
      <c r="D1088" s="203">
        <v>21.1</v>
      </c>
      <c r="E1088" s="203" t="s">
        <v>215</v>
      </c>
      <c r="F1088" s="202">
        <v>2020</v>
      </c>
      <c r="G1088" s="202">
        <v>4649123</v>
      </c>
      <c r="H1088">
        <v>7526</v>
      </c>
      <c r="I1088">
        <v>0</v>
      </c>
      <c r="J1088">
        <v>523</v>
      </c>
    </row>
    <row r="1089" spans="1:10" ht="14.5" x14ac:dyDescent="0.35">
      <c r="A1089" s="202">
        <v>16535</v>
      </c>
      <c r="B1089" s="202" t="s">
        <v>1169</v>
      </c>
      <c r="D1089" s="203">
        <v>1</v>
      </c>
      <c r="E1089" s="203" t="s">
        <v>215</v>
      </c>
      <c r="F1089" s="202">
        <v>2020</v>
      </c>
      <c r="G1089" s="202">
        <v>62689406</v>
      </c>
      <c r="H1089">
        <v>521411</v>
      </c>
      <c r="I1089">
        <v>15455</v>
      </c>
      <c r="J1089">
        <v>-16338</v>
      </c>
    </row>
    <row r="1090" spans="1:10" ht="14.5" x14ac:dyDescent="0.35">
      <c r="A1090" s="202">
        <v>16535</v>
      </c>
      <c r="B1090" s="202" t="s">
        <v>1175</v>
      </c>
      <c r="D1090" s="203">
        <v>17.100000000000001</v>
      </c>
      <c r="E1090" s="203" t="s">
        <v>215</v>
      </c>
      <c r="F1090" s="202">
        <v>2020</v>
      </c>
      <c r="G1090" s="204">
        <v>76766772</v>
      </c>
      <c r="H1090">
        <v>837577</v>
      </c>
      <c r="I1090">
        <v>42452</v>
      </c>
      <c r="J1090">
        <v>46446</v>
      </c>
    </row>
    <row r="1091" spans="1:10" ht="14.5" x14ac:dyDescent="0.35">
      <c r="A1091" s="202">
        <v>16535</v>
      </c>
      <c r="B1091" s="202" t="s">
        <v>1176</v>
      </c>
      <c r="D1091" s="203">
        <v>17.2</v>
      </c>
      <c r="E1091" s="203" t="s">
        <v>215</v>
      </c>
      <c r="F1091" s="202">
        <v>2020</v>
      </c>
      <c r="G1091" s="203">
        <v>45605883</v>
      </c>
      <c r="H1091">
        <v>663289</v>
      </c>
      <c r="I1091">
        <v>29847</v>
      </c>
      <c r="J1091">
        <v>37981</v>
      </c>
    </row>
    <row r="1092" spans="1:10" ht="14.5" x14ac:dyDescent="0.35">
      <c r="A1092" s="202">
        <v>16535</v>
      </c>
      <c r="B1092" s="202" t="s">
        <v>1177</v>
      </c>
      <c r="D1092" s="203">
        <v>18</v>
      </c>
      <c r="E1092" s="203" t="s">
        <v>215</v>
      </c>
      <c r="F1092" s="202">
        <v>2020</v>
      </c>
      <c r="G1092" s="202">
        <v>8941288</v>
      </c>
      <c r="H1092">
        <v>98723</v>
      </c>
      <c r="I1092">
        <v>2075</v>
      </c>
      <c r="J1092">
        <v>2749</v>
      </c>
    </row>
    <row r="1093" spans="1:10" ht="14.5" x14ac:dyDescent="0.35">
      <c r="A1093" s="202">
        <v>16535</v>
      </c>
      <c r="B1093" s="202" t="s">
        <v>1178</v>
      </c>
      <c r="D1093" s="203">
        <v>19.3</v>
      </c>
      <c r="E1093" s="203" t="s">
        <v>215</v>
      </c>
      <c r="F1093" s="204">
        <v>2020</v>
      </c>
      <c r="G1093" s="205">
        <v>2545676</v>
      </c>
      <c r="H1093">
        <v>817150</v>
      </c>
      <c r="I1093">
        <v>19447</v>
      </c>
      <c r="J1093">
        <v>29314</v>
      </c>
    </row>
    <row r="1094" spans="1:10" ht="14.5" x14ac:dyDescent="0.35">
      <c r="A1094" s="202">
        <v>16535</v>
      </c>
      <c r="B1094" s="202" t="s">
        <v>1179</v>
      </c>
      <c r="D1094" s="203">
        <v>19.399999999999999</v>
      </c>
      <c r="E1094" s="203" t="s">
        <v>215</v>
      </c>
      <c r="F1094" s="204">
        <v>2020</v>
      </c>
      <c r="G1094" s="206">
        <v>78831077</v>
      </c>
      <c r="H1094">
        <v>0</v>
      </c>
      <c r="I1094">
        <v>0</v>
      </c>
      <c r="J1094">
        <v>0</v>
      </c>
    </row>
    <row r="1095" spans="1:10" ht="14.5" x14ac:dyDescent="0.35">
      <c r="A1095" s="202">
        <v>16535</v>
      </c>
      <c r="B1095" s="202" t="s">
        <v>1170</v>
      </c>
      <c r="D1095" s="203">
        <v>2.1</v>
      </c>
      <c r="E1095" s="203" t="s">
        <v>215</v>
      </c>
      <c r="F1095" s="202">
        <v>2020</v>
      </c>
      <c r="G1095" s="202">
        <v>75462975</v>
      </c>
      <c r="H1095">
        <v>560434</v>
      </c>
      <c r="I1095">
        <v>19380</v>
      </c>
      <c r="J1095">
        <v>19761</v>
      </c>
    </row>
    <row r="1096" spans="1:10" ht="14.5" x14ac:dyDescent="0.35">
      <c r="A1096" s="202">
        <v>16535</v>
      </c>
      <c r="B1096" s="202" t="s">
        <v>1180</v>
      </c>
      <c r="D1096" s="203">
        <v>21.2</v>
      </c>
      <c r="E1096" s="203" t="s">
        <v>215</v>
      </c>
      <c r="F1096" s="202">
        <v>2020</v>
      </c>
      <c r="G1096" s="202">
        <v>42380873</v>
      </c>
      <c r="H1096">
        <v>294184</v>
      </c>
      <c r="I1096">
        <v>9903</v>
      </c>
      <c r="J1096">
        <v>42139</v>
      </c>
    </row>
    <row r="1097" spans="1:10" ht="14.5" x14ac:dyDescent="0.35">
      <c r="A1097" s="202">
        <v>16535</v>
      </c>
      <c r="B1097" s="202" t="s">
        <v>1181</v>
      </c>
      <c r="D1097" s="203">
        <v>23</v>
      </c>
      <c r="E1097" s="203" t="s">
        <v>215</v>
      </c>
      <c r="F1097" s="202">
        <v>2020</v>
      </c>
      <c r="G1097" s="202">
        <v>2193339</v>
      </c>
      <c r="H1097">
        <v>32453</v>
      </c>
      <c r="I1097">
        <v>2020</v>
      </c>
      <c r="J1097">
        <v>2602</v>
      </c>
    </row>
    <row r="1098" spans="1:10" ht="14.5" x14ac:dyDescent="0.35">
      <c r="A1098" s="202">
        <v>16535</v>
      </c>
      <c r="B1098" s="202" t="s">
        <v>1171</v>
      </c>
      <c r="D1098" s="203">
        <v>4</v>
      </c>
      <c r="E1098" s="203" t="s">
        <v>215</v>
      </c>
      <c r="F1098" s="202">
        <v>2020</v>
      </c>
      <c r="G1098" s="202">
        <v>12683214</v>
      </c>
      <c r="H1098">
        <v>76094</v>
      </c>
      <c r="I1098">
        <v>0</v>
      </c>
      <c r="J1098">
        <v>0</v>
      </c>
    </row>
    <row r="1099" spans="1:10" ht="14.5" x14ac:dyDescent="0.35">
      <c r="A1099" s="202">
        <v>16535</v>
      </c>
      <c r="B1099" s="202" t="s">
        <v>1172</v>
      </c>
      <c r="D1099" s="203">
        <v>5.0999999999999996</v>
      </c>
      <c r="E1099" s="203" t="s">
        <v>215</v>
      </c>
      <c r="F1099" s="202">
        <v>2020</v>
      </c>
      <c r="G1099" s="202">
        <v>31280636</v>
      </c>
      <c r="H1099">
        <v>294113</v>
      </c>
      <c r="I1099">
        <v>13342</v>
      </c>
      <c r="J1099">
        <v>12627</v>
      </c>
    </row>
    <row r="1100" spans="1:10" ht="14.5" x14ac:dyDescent="0.35">
      <c r="A1100" s="202">
        <v>16535</v>
      </c>
      <c r="B1100" s="202" t="s">
        <v>1173</v>
      </c>
      <c r="D1100" s="203">
        <v>5.2</v>
      </c>
      <c r="E1100" s="203" t="s">
        <v>215</v>
      </c>
      <c r="F1100" s="202">
        <v>2020</v>
      </c>
      <c r="G1100" s="202">
        <v>2823727</v>
      </c>
      <c r="H1100">
        <v>37048</v>
      </c>
      <c r="I1100">
        <v>3152</v>
      </c>
      <c r="J1100">
        <v>3108</v>
      </c>
    </row>
    <row r="1101" spans="1:10" ht="14.5" x14ac:dyDescent="0.35">
      <c r="A1101" s="202">
        <v>16535</v>
      </c>
      <c r="B1101" s="202" t="s">
        <v>1174</v>
      </c>
      <c r="D1101" s="203">
        <v>9</v>
      </c>
      <c r="E1101" s="203" t="s">
        <v>215</v>
      </c>
      <c r="F1101" s="202">
        <v>2020</v>
      </c>
      <c r="G1101" s="202">
        <v>40696677</v>
      </c>
      <c r="H1101">
        <v>410695</v>
      </c>
      <c r="I1101">
        <v>9371</v>
      </c>
      <c r="J1101">
        <v>13952</v>
      </c>
    </row>
    <row r="1102" spans="1:10" ht="14.5" x14ac:dyDescent="0.35">
      <c r="A1102" s="202">
        <v>16578</v>
      </c>
      <c r="B1102" s="202" t="s">
        <v>1184</v>
      </c>
      <c r="D1102" s="203">
        <v>17.100000000000001</v>
      </c>
      <c r="E1102" s="203" t="s">
        <v>215</v>
      </c>
      <c r="F1102" s="202">
        <v>2020</v>
      </c>
      <c r="G1102" s="204">
        <v>120</v>
      </c>
      <c r="H1102">
        <v>10849</v>
      </c>
      <c r="I1102">
        <v>0</v>
      </c>
      <c r="J1102">
        <v>4</v>
      </c>
    </row>
    <row r="1103" spans="1:10" ht="14.5" x14ac:dyDescent="0.35">
      <c r="A1103" s="202">
        <v>16578</v>
      </c>
      <c r="B1103" s="202" t="s">
        <v>4357</v>
      </c>
      <c r="D1103" s="203">
        <v>17.2</v>
      </c>
      <c r="E1103" s="203" t="s">
        <v>215</v>
      </c>
      <c r="F1103" s="202">
        <v>2020</v>
      </c>
      <c r="G1103" s="203">
        <v>0</v>
      </c>
      <c r="H1103">
        <v>0</v>
      </c>
      <c r="I1103">
        <v>0</v>
      </c>
      <c r="J1103">
        <v>0</v>
      </c>
    </row>
    <row r="1104" spans="1:10" ht="14.5" x14ac:dyDescent="0.35">
      <c r="A1104" s="202">
        <v>16578</v>
      </c>
      <c r="B1104" s="202" t="s">
        <v>1182</v>
      </c>
      <c r="D1104" s="203">
        <v>4</v>
      </c>
      <c r="E1104" s="203" t="s">
        <v>215</v>
      </c>
      <c r="F1104" s="202">
        <v>2020</v>
      </c>
      <c r="G1104" s="202">
        <v>649442</v>
      </c>
      <c r="H1104">
        <v>83288</v>
      </c>
      <c r="I1104">
        <v>0</v>
      </c>
      <c r="J1104">
        <v>144</v>
      </c>
    </row>
    <row r="1105" spans="1:10" ht="14.5" x14ac:dyDescent="0.35">
      <c r="A1105" s="202">
        <v>16578</v>
      </c>
      <c r="B1105" s="202" t="s">
        <v>1183</v>
      </c>
      <c r="D1105" s="203">
        <v>9</v>
      </c>
      <c r="E1105" s="203" t="s">
        <v>215</v>
      </c>
      <c r="F1105" s="202">
        <v>2020</v>
      </c>
      <c r="G1105" s="202">
        <v>370</v>
      </c>
      <c r="H1105">
        <v>572</v>
      </c>
      <c r="I1105">
        <v>0</v>
      </c>
      <c r="J1105">
        <v>0</v>
      </c>
    </row>
    <row r="1106" spans="1:10" ht="14.5" x14ac:dyDescent="0.35">
      <c r="A1106" s="202">
        <v>16608</v>
      </c>
      <c r="B1106" s="202" t="s">
        <v>1185</v>
      </c>
      <c r="D1106" s="203">
        <v>1</v>
      </c>
      <c r="E1106" s="203" t="s">
        <v>215</v>
      </c>
      <c r="F1106" s="202">
        <v>2020</v>
      </c>
      <c r="G1106" s="202">
        <v>6812167</v>
      </c>
      <c r="H1106">
        <v>50074</v>
      </c>
      <c r="I1106">
        <v>2207</v>
      </c>
      <c r="J1106">
        <v>5403</v>
      </c>
    </row>
    <row r="1107" spans="1:10" ht="14.5" x14ac:dyDescent="0.35">
      <c r="A1107" s="202">
        <v>16608</v>
      </c>
      <c r="B1107" s="202" t="s">
        <v>1189</v>
      </c>
      <c r="D1107" s="203">
        <v>17.100000000000001</v>
      </c>
      <c r="E1107" s="203" t="s">
        <v>215</v>
      </c>
      <c r="F1107" s="202">
        <v>2020</v>
      </c>
      <c r="G1107" s="204">
        <v>6953657</v>
      </c>
      <c r="H1107">
        <v>167706</v>
      </c>
      <c r="I1107">
        <v>7392</v>
      </c>
      <c r="J1107">
        <v>18097</v>
      </c>
    </row>
    <row r="1108" spans="1:10" ht="14.5" x14ac:dyDescent="0.35">
      <c r="A1108" s="202">
        <v>16608</v>
      </c>
      <c r="B1108" s="202" t="s">
        <v>1190</v>
      </c>
      <c r="D1108" s="203">
        <v>17.2</v>
      </c>
      <c r="E1108" s="203" t="s">
        <v>215</v>
      </c>
      <c r="F1108" s="202">
        <v>2020</v>
      </c>
      <c r="G1108" s="203">
        <v>3560190</v>
      </c>
      <c r="H1108">
        <v>32083</v>
      </c>
      <c r="I1108">
        <v>1414</v>
      </c>
      <c r="J1108">
        <v>3462</v>
      </c>
    </row>
    <row r="1109" spans="1:10" ht="14.5" x14ac:dyDescent="0.35">
      <c r="A1109" s="202">
        <v>16608</v>
      </c>
      <c r="B1109" s="202" t="s">
        <v>1191</v>
      </c>
      <c r="D1109" s="203">
        <v>19.3</v>
      </c>
      <c r="E1109" s="203" t="s">
        <v>215</v>
      </c>
      <c r="F1109" s="204">
        <v>2020</v>
      </c>
      <c r="G1109" s="205">
        <v>7311</v>
      </c>
      <c r="H1109">
        <v>148349</v>
      </c>
      <c r="I1109">
        <v>6539</v>
      </c>
      <c r="J1109">
        <v>16008</v>
      </c>
    </row>
    <row r="1110" spans="1:10" ht="14.5" x14ac:dyDescent="0.35">
      <c r="A1110" s="202">
        <v>16608</v>
      </c>
      <c r="B1110" s="202" t="s">
        <v>1192</v>
      </c>
      <c r="D1110" s="203">
        <v>19.399999999999999</v>
      </c>
      <c r="E1110" s="203" t="s">
        <v>215</v>
      </c>
      <c r="F1110" s="204">
        <v>2020</v>
      </c>
      <c r="G1110" s="206">
        <v>13812285</v>
      </c>
      <c r="H1110">
        <v>0</v>
      </c>
      <c r="I1110">
        <v>0</v>
      </c>
      <c r="J1110">
        <v>0</v>
      </c>
    </row>
    <row r="1111" spans="1:10" ht="14.5" x14ac:dyDescent="0.35">
      <c r="A1111" s="202">
        <v>16608</v>
      </c>
      <c r="B1111" s="202" t="s">
        <v>1186</v>
      </c>
      <c r="D1111" s="203">
        <v>2.1</v>
      </c>
      <c r="E1111" s="203" t="s">
        <v>215</v>
      </c>
      <c r="F1111" s="202">
        <v>2020</v>
      </c>
      <c r="G1111" s="202">
        <v>14628</v>
      </c>
      <c r="H1111">
        <v>479</v>
      </c>
      <c r="I1111">
        <v>21</v>
      </c>
      <c r="J1111">
        <v>52</v>
      </c>
    </row>
    <row r="1112" spans="1:10" ht="14.5" x14ac:dyDescent="0.35">
      <c r="A1112" s="202">
        <v>16608</v>
      </c>
      <c r="B1112" s="202" t="s">
        <v>1193</v>
      </c>
      <c r="D1112" s="203">
        <v>21.2</v>
      </c>
      <c r="E1112" s="203" t="s">
        <v>215</v>
      </c>
      <c r="F1112" s="202">
        <v>2020</v>
      </c>
      <c r="G1112" s="202">
        <v>3151056</v>
      </c>
      <c r="H1112">
        <v>19715</v>
      </c>
      <c r="I1112">
        <v>869</v>
      </c>
      <c r="J1112">
        <v>2127</v>
      </c>
    </row>
    <row r="1113" spans="1:10" ht="14.5" x14ac:dyDescent="0.35">
      <c r="A1113" s="202">
        <v>16608</v>
      </c>
      <c r="B1113" s="202" t="s">
        <v>1194</v>
      </c>
      <c r="D1113" s="203">
        <v>23</v>
      </c>
      <c r="E1113" s="203" t="s">
        <v>215</v>
      </c>
      <c r="F1113" s="202">
        <v>2020</v>
      </c>
      <c r="G1113" s="202">
        <v>254723</v>
      </c>
      <c r="H1113">
        <v>1470</v>
      </c>
      <c r="I1113">
        <v>65</v>
      </c>
      <c r="J1113">
        <v>159</v>
      </c>
    </row>
    <row r="1114" spans="1:10" ht="14.5" x14ac:dyDescent="0.35">
      <c r="A1114" s="202">
        <v>16608</v>
      </c>
      <c r="B1114" s="202" t="s">
        <v>1187</v>
      </c>
      <c r="D1114" s="203">
        <v>5.2</v>
      </c>
      <c r="E1114" s="203" t="s">
        <v>215</v>
      </c>
      <c r="F1114" s="202">
        <v>2020</v>
      </c>
      <c r="G1114" s="202">
        <v>2262561</v>
      </c>
      <c r="H1114">
        <v>32681</v>
      </c>
      <c r="I1114">
        <v>1440</v>
      </c>
      <c r="J1114">
        <v>3527</v>
      </c>
    </row>
    <row r="1115" spans="1:10" ht="14.5" x14ac:dyDescent="0.35">
      <c r="A1115" s="202">
        <v>16608</v>
      </c>
      <c r="B1115" s="202" t="s">
        <v>1188</v>
      </c>
      <c r="D1115" s="203">
        <v>9</v>
      </c>
      <c r="E1115" s="203" t="s">
        <v>215</v>
      </c>
      <c r="F1115" s="202">
        <v>2020</v>
      </c>
      <c r="G1115" s="202">
        <v>4163547</v>
      </c>
      <c r="H1115">
        <v>33239</v>
      </c>
      <c r="I1115">
        <v>1465</v>
      </c>
      <c r="J1115">
        <v>3587</v>
      </c>
    </row>
    <row r="1116" spans="1:10" ht="14.5" x14ac:dyDescent="0.35">
      <c r="A1116" s="202">
        <v>16624</v>
      </c>
      <c r="B1116" s="202" t="s">
        <v>4358</v>
      </c>
      <c r="D1116" s="203">
        <v>1</v>
      </c>
      <c r="E1116" s="203" t="s">
        <v>215</v>
      </c>
      <c r="F1116" s="202">
        <v>2020</v>
      </c>
      <c r="G1116" s="202">
        <v>212569</v>
      </c>
      <c r="H1116">
        <v>23548</v>
      </c>
      <c r="I1116">
        <v>622</v>
      </c>
      <c r="J1116">
        <v>432</v>
      </c>
    </row>
    <row r="1117" spans="1:10" ht="14.5" x14ac:dyDescent="0.35">
      <c r="A1117" s="202">
        <v>16624</v>
      </c>
      <c r="B1117" s="202" t="s">
        <v>1198</v>
      </c>
      <c r="D1117" s="203">
        <v>17.100000000000001</v>
      </c>
      <c r="E1117" s="203" t="s">
        <v>215</v>
      </c>
      <c r="F1117" s="202">
        <v>2020</v>
      </c>
      <c r="G1117" s="204">
        <v>1494034</v>
      </c>
      <c r="H1117">
        <v>32011</v>
      </c>
      <c r="I1117">
        <v>846</v>
      </c>
      <c r="J1117">
        <v>587</v>
      </c>
    </row>
    <row r="1118" spans="1:10" ht="14.5" x14ac:dyDescent="0.35">
      <c r="A1118" s="202">
        <v>16624</v>
      </c>
      <c r="B1118" s="202" t="s">
        <v>1199</v>
      </c>
      <c r="D1118" s="203">
        <v>17.2</v>
      </c>
      <c r="E1118" s="203" t="s">
        <v>215</v>
      </c>
      <c r="F1118" s="202">
        <v>2020</v>
      </c>
      <c r="G1118" s="203">
        <v>16760038</v>
      </c>
      <c r="H1118">
        <v>179882</v>
      </c>
      <c r="I1118">
        <v>4754</v>
      </c>
      <c r="J1118">
        <v>3300</v>
      </c>
    </row>
    <row r="1119" spans="1:10" ht="14.5" x14ac:dyDescent="0.35">
      <c r="A1119" s="202">
        <v>16624</v>
      </c>
      <c r="B1119" s="202" t="s">
        <v>1200</v>
      </c>
      <c r="D1119" s="203">
        <v>19.3</v>
      </c>
      <c r="E1119" s="203" t="s">
        <v>215</v>
      </c>
      <c r="F1119" s="204">
        <v>2020</v>
      </c>
      <c r="G1119" s="205">
        <v>23184</v>
      </c>
      <c r="H1119">
        <v>72341</v>
      </c>
      <c r="I1119">
        <v>1912</v>
      </c>
      <c r="J1119">
        <v>1327</v>
      </c>
    </row>
    <row r="1120" spans="1:10" ht="14.5" x14ac:dyDescent="0.35">
      <c r="A1120" s="202">
        <v>16624</v>
      </c>
      <c r="B1120" s="202" t="s">
        <v>1201</v>
      </c>
      <c r="D1120" s="203">
        <v>19.399999999999999</v>
      </c>
      <c r="E1120" s="203" t="s">
        <v>215</v>
      </c>
      <c r="F1120" s="204">
        <v>2020</v>
      </c>
      <c r="G1120" s="206">
        <v>7869747</v>
      </c>
      <c r="H1120">
        <v>0</v>
      </c>
      <c r="I1120">
        <v>0</v>
      </c>
      <c r="J1120">
        <v>0</v>
      </c>
    </row>
    <row r="1121" spans="1:10" ht="14.5" x14ac:dyDescent="0.35">
      <c r="A1121" s="202">
        <v>16624</v>
      </c>
      <c r="B1121" s="202" t="s">
        <v>4359</v>
      </c>
      <c r="D1121" s="203">
        <v>2.1</v>
      </c>
      <c r="E1121" s="203" t="s">
        <v>215</v>
      </c>
      <c r="F1121" s="202">
        <v>2020</v>
      </c>
      <c r="G1121" s="202">
        <v>25006</v>
      </c>
      <c r="H1121">
        <v>39794</v>
      </c>
      <c r="I1121">
        <v>1052</v>
      </c>
      <c r="J1121">
        <v>730</v>
      </c>
    </row>
    <row r="1122" spans="1:10" ht="14.5" x14ac:dyDescent="0.35">
      <c r="A1122" s="202">
        <v>16624</v>
      </c>
      <c r="B1122" s="202" t="s">
        <v>1202</v>
      </c>
      <c r="D1122" s="203">
        <v>21.2</v>
      </c>
      <c r="E1122" s="203" t="s">
        <v>215</v>
      </c>
      <c r="F1122" s="202">
        <v>2020</v>
      </c>
      <c r="G1122" s="202">
        <v>1233237</v>
      </c>
      <c r="H1122">
        <v>11456</v>
      </c>
      <c r="I1122">
        <v>303</v>
      </c>
      <c r="J1122">
        <v>210</v>
      </c>
    </row>
    <row r="1123" spans="1:10" ht="14.5" x14ac:dyDescent="0.35">
      <c r="A1123" s="202">
        <v>16624</v>
      </c>
      <c r="B1123" s="202" t="s">
        <v>1203</v>
      </c>
      <c r="D1123" s="203">
        <v>23</v>
      </c>
      <c r="E1123" s="203" t="s">
        <v>215</v>
      </c>
      <c r="F1123" s="202">
        <v>2020</v>
      </c>
      <c r="G1123" s="202">
        <v>227468</v>
      </c>
      <c r="H1123">
        <v>1907</v>
      </c>
      <c r="I1123">
        <v>50</v>
      </c>
      <c r="J1123">
        <v>35</v>
      </c>
    </row>
    <row r="1124" spans="1:10" ht="14.5" x14ac:dyDescent="0.35">
      <c r="A1124" s="202">
        <v>16624</v>
      </c>
      <c r="B1124" s="202" t="s">
        <v>1195</v>
      </c>
      <c r="D1124" s="203">
        <v>5.0999999999999996</v>
      </c>
      <c r="E1124" s="203" t="s">
        <v>215</v>
      </c>
      <c r="F1124" s="202">
        <v>2020</v>
      </c>
      <c r="G1124" s="202">
        <v>4080405</v>
      </c>
      <c r="H1124">
        <v>15615</v>
      </c>
      <c r="I1124">
        <v>413</v>
      </c>
      <c r="J1124">
        <v>286</v>
      </c>
    </row>
    <row r="1125" spans="1:10" ht="14.5" x14ac:dyDescent="0.35">
      <c r="A1125" s="202">
        <v>16624</v>
      </c>
      <c r="B1125" s="202" t="s">
        <v>1196</v>
      </c>
      <c r="D1125" s="203">
        <v>5.2</v>
      </c>
      <c r="E1125" s="203" t="s">
        <v>215</v>
      </c>
      <c r="F1125" s="202">
        <v>2020</v>
      </c>
      <c r="G1125" s="202">
        <v>1732102</v>
      </c>
      <c r="H1125">
        <v>11557</v>
      </c>
      <c r="I1125">
        <v>305</v>
      </c>
      <c r="J1125">
        <v>212</v>
      </c>
    </row>
    <row r="1126" spans="1:10" ht="14.5" x14ac:dyDescent="0.35">
      <c r="A1126" s="202">
        <v>16624</v>
      </c>
      <c r="B1126" s="202" t="s">
        <v>1197</v>
      </c>
      <c r="D1126" s="203">
        <v>9</v>
      </c>
      <c r="E1126" s="203" t="s">
        <v>215</v>
      </c>
      <c r="F1126" s="202">
        <v>2020</v>
      </c>
      <c r="G1126" s="202">
        <v>1994307</v>
      </c>
      <c r="H1126">
        <v>4157</v>
      </c>
      <c r="I1126">
        <v>110</v>
      </c>
      <c r="J1126">
        <v>76</v>
      </c>
    </row>
    <row r="1127" spans="1:10" ht="14.5" x14ac:dyDescent="0.35">
      <c r="A1127" s="202">
        <v>16632</v>
      </c>
      <c r="B1127" s="202" t="s">
        <v>1206</v>
      </c>
      <c r="D1127" s="203">
        <v>17.100000000000001</v>
      </c>
      <c r="E1127" s="203" t="s">
        <v>215</v>
      </c>
      <c r="F1127" s="202">
        <v>2020</v>
      </c>
      <c r="G1127" s="204">
        <v>3043565</v>
      </c>
      <c r="H1127">
        <v>8716</v>
      </c>
      <c r="I1127">
        <v>41</v>
      </c>
      <c r="J1127">
        <v>832</v>
      </c>
    </row>
    <row r="1128" spans="1:10" ht="14.5" x14ac:dyDescent="0.35">
      <c r="A1128" s="202">
        <v>16632</v>
      </c>
      <c r="B1128" s="202" t="s">
        <v>4360</v>
      </c>
      <c r="D1128" s="203">
        <v>17.2</v>
      </c>
      <c r="E1128" s="203" t="s">
        <v>215</v>
      </c>
      <c r="F1128" s="202">
        <v>2020</v>
      </c>
      <c r="G1128" s="203">
        <v>0</v>
      </c>
      <c r="H1128">
        <v>0</v>
      </c>
      <c r="I1128">
        <v>0</v>
      </c>
      <c r="J1128">
        <v>0</v>
      </c>
    </row>
    <row r="1129" spans="1:10" ht="14.5" x14ac:dyDescent="0.35">
      <c r="A1129" s="202">
        <v>16632</v>
      </c>
      <c r="B1129" s="202" t="s">
        <v>4361</v>
      </c>
      <c r="D1129" s="203">
        <v>19.3</v>
      </c>
      <c r="E1129" s="203" t="s">
        <v>215</v>
      </c>
      <c r="F1129" s="204">
        <v>2020</v>
      </c>
      <c r="G1129" s="205">
        <v>0</v>
      </c>
      <c r="H1129">
        <v>45</v>
      </c>
      <c r="I1129">
        <v>0</v>
      </c>
      <c r="J1129">
        <v>4</v>
      </c>
    </row>
    <row r="1130" spans="1:10" ht="14.5" x14ac:dyDescent="0.35">
      <c r="A1130" s="202">
        <v>16632</v>
      </c>
      <c r="B1130" s="202" t="s">
        <v>1207</v>
      </c>
      <c r="D1130" s="203">
        <v>19.399999999999999</v>
      </c>
      <c r="E1130" s="203" t="s">
        <v>215</v>
      </c>
      <c r="F1130" s="204">
        <v>2020</v>
      </c>
      <c r="G1130" s="206">
        <v>28296</v>
      </c>
      <c r="H1130">
        <v>0</v>
      </c>
      <c r="I1130">
        <v>0</v>
      </c>
      <c r="J1130">
        <v>0</v>
      </c>
    </row>
    <row r="1131" spans="1:10" ht="14.5" x14ac:dyDescent="0.35">
      <c r="A1131" s="202">
        <v>16632</v>
      </c>
      <c r="B1131" s="202" t="s">
        <v>1204</v>
      </c>
      <c r="D1131" s="203">
        <v>5.0999999999999996</v>
      </c>
      <c r="E1131" s="203" t="s">
        <v>215</v>
      </c>
      <c r="F1131" s="202">
        <v>2020</v>
      </c>
      <c r="G1131" s="202">
        <v>195637</v>
      </c>
      <c r="H1131">
        <v>459</v>
      </c>
      <c r="I1131">
        <v>2</v>
      </c>
      <c r="J1131">
        <v>44</v>
      </c>
    </row>
    <row r="1132" spans="1:10" ht="14.5" x14ac:dyDescent="0.35">
      <c r="A1132" s="202">
        <v>16632</v>
      </c>
      <c r="B1132" s="202" t="s">
        <v>1205</v>
      </c>
      <c r="D1132" s="203">
        <v>5.2</v>
      </c>
      <c r="E1132" s="203" t="s">
        <v>215</v>
      </c>
      <c r="F1132" s="202">
        <v>2020</v>
      </c>
      <c r="G1132" s="202">
        <v>6126592</v>
      </c>
      <c r="H1132">
        <v>11311</v>
      </c>
      <c r="I1132">
        <v>53</v>
      </c>
      <c r="J1132">
        <v>1089</v>
      </c>
    </row>
    <row r="1133" spans="1:10" ht="14.5" x14ac:dyDescent="0.35">
      <c r="A1133" s="202">
        <v>16691</v>
      </c>
      <c r="B1133" s="202" t="s">
        <v>1208</v>
      </c>
      <c r="D1133" s="203">
        <v>1</v>
      </c>
      <c r="E1133" s="203" t="s">
        <v>215</v>
      </c>
      <c r="F1133" s="202">
        <v>2020</v>
      </c>
      <c r="G1133" s="202">
        <v>2812838</v>
      </c>
      <c r="H1133">
        <v>18133</v>
      </c>
      <c r="I1133">
        <v>894</v>
      </c>
      <c r="J1133">
        <v>1636</v>
      </c>
    </row>
    <row r="1134" spans="1:10" ht="14.5" x14ac:dyDescent="0.35">
      <c r="A1134" s="202">
        <v>16691</v>
      </c>
      <c r="B1134" s="202" t="s">
        <v>1214</v>
      </c>
      <c r="D1134" s="203">
        <v>17.100000000000001</v>
      </c>
      <c r="E1134" s="203" t="s">
        <v>215</v>
      </c>
      <c r="F1134" s="202">
        <v>2020</v>
      </c>
      <c r="G1134" s="204">
        <v>33172369</v>
      </c>
      <c r="H1134">
        <v>357856</v>
      </c>
      <c r="I1134">
        <v>5259</v>
      </c>
      <c r="J1134">
        <v>24579</v>
      </c>
    </row>
    <row r="1135" spans="1:10" ht="14.5" x14ac:dyDescent="0.35">
      <c r="A1135" s="202">
        <v>16691</v>
      </c>
      <c r="B1135" s="202" t="s">
        <v>1215</v>
      </c>
      <c r="D1135" s="203">
        <v>17.2</v>
      </c>
      <c r="E1135" s="203" t="s">
        <v>215</v>
      </c>
      <c r="F1135" s="202">
        <v>2020</v>
      </c>
      <c r="G1135" s="203">
        <v>17200520</v>
      </c>
      <c r="H1135">
        <v>341494</v>
      </c>
      <c r="I1135">
        <v>8011</v>
      </c>
      <c r="J1135">
        <v>31344</v>
      </c>
    </row>
    <row r="1136" spans="1:10" ht="14.5" x14ac:dyDescent="0.35">
      <c r="A1136" s="202">
        <v>16691</v>
      </c>
      <c r="B1136" s="202" t="s">
        <v>1216</v>
      </c>
      <c r="D1136" s="203">
        <v>18</v>
      </c>
      <c r="E1136" s="203" t="s">
        <v>215</v>
      </c>
      <c r="F1136" s="202">
        <v>2020</v>
      </c>
      <c r="G1136" s="202">
        <v>24197</v>
      </c>
      <c r="H1136">
        <v>1638</v>
      </c>
      <c r="I1136">
        <v>46</v>
      </c>
      <c r="J1136">
        <v>93</v>
      </c>
    </row>
    <row r="1137" spans="1:10" ht="14.5" x14ac:dyDescent="0.35">
      <c r="A1137" s="202">
        <v>16691</v>
      </c>
      <c r="B1137" s="202" t="s">
        <v>1217</v>
      </c>
      <c r="D1137" s="203">
        <v>19.3</v>
      </c>
      <c r="E1137" s="203" t="s">
        <v>215</v>
      </c>
      <c r="F1137" s="204">
        <v>2020</v>
      </c>
      <c r="G1137" s="205">
        <v>7705</v>
      </c>
      <c r="H1137">
        <v>36260</v>
      </c>
      <c r="I1137">
        <v>1614</v>
      </c>
      <c r="J1137">
        <v>3824</v>
      </c>
    </row>
    <row r="1138" spans="1:10" ht="14.5" x14ac:dyDescent="0.35">
      <c r="A1138" s="202">
        <v>16691</v>
      </c>
      <c r="B1138" s="202" t="s">
        <v>1218</v>
      </c>
      <c r="D1138" s="203">
        <v>19.399999999999999</v>
      </c>
      <c r="E1138" s="203" t="s">
        <v>215</v>
      </c>
      <c r="F1138" s="204">
        <v>2020</v>
      </c>
      <c r="G1138" s="206">
        <v>1290748</v>
      </c>
      <c r="H1138">
        <v>0</v>
      </c>
      <c r="I1138">
        <v>0</v>
      </c>
      <c r="J1138">
        <v>0</v>
      </c>
    </row>
    <row r="1139" spans="1:10" ht="14.5" x14ac:dyDescent="0.35">
      <c r="A1139" s="202">
        <v>16691</v>
      </c>
      <c r="B1139" s="202" t="s">
        <v>1209</v>
      </c>
      <c r="D1139" s="203">
        <v>2.1</v>
      </c>
      <c r="E1139" s="203" t="s">
        <v>215</v>
      </c>
      <c r="F1139" s="202">
        <v>2020</v>
      </c>
      <c r="G1139" s="202">
        <v>5913</v>
      </c>
      <c r="H1139">
        <v>1222</v>
      </c>
      <c r="I1139">
        <v>50</v>
      </c>
      <c r="J1139">
        <v>90</v>
      </c>
    </row>
    <row r="1140" spans="1:10" ht="14.5" x14ac:dyDescent="0.35">
      <c r="A1140" s="202">
        <v>16691</v>
      </c>
      <c r="B1140" s="202" t="s">
        <v>1210</v>
      </c>
      <c r="D1140" s="203">
        <v>2.4</v>
      </c>
      <c r="E1140" s="203" t="s">
        <v>215</v>
      </c>
      <c r="F1140" s="202">
        <v>2020</v>
      </c>
      <c r="G1140" s="202">
        <v>809499</v>
      </c>
      <c r="H1140">
        <v>64972</v>
      </c>
      <c r="I1140">
        <v>423</v>
      </c>
      <c r="J1140">
        <v>3206</v>
      </c>
    </row>
    <row r="1141" spans="1:10" ht="14.5" x14ac:dyDescent="0.35">
      <c r="A1141" s="202">
        <v>16691</v>
      </c>
      <c r="B1141" s="202" t="s">
        <v>1219</v>
      </c>
      <c r="D1141" s="203">
        <v>21.2</v>
      </c>
      <c r="E1141" s="203" t="s">
        <v>215</v>
      </c>
      <c r="F1141" s="202">
        <v>2020</v>
      </c>
      <c r="G1141" s="202">
        <v>569879</v>
      </c>
      <c r="H1141">
        <v>10760</v>
      </c>
      <c r="I1141">
        <v>466</v>
      </c>
      <c r="J1141">
        <v>1185</v>
      </c>
    </row>
    <row r="1142" spans="1:10" ht="14.5" x14ac:dyDescent="0.35">
      <c r="A1142" s="202">
        <v>16691</v>
      </c>
      <c r="B1142" s="202" t="s">
        <v>1220</v>
      </c>
      <c r="D1142" s="203">
        <v>23</v>
      </c>
      <c r="E1142" s="203" t="s">
        <v>215</v>
      </c>
      <c r="F1142" s="202">
        <v>2020</v>
      </c>
      <c r="G1142" s="202">
        <v>8989151</v>
      </c>
      <c r="H1142">
        <v>106247</v>
      </c>
      <c r="I1142">
        <v>6230</v>
      </c>
      <c r="J1142">
        <v>14751</v>
      </c>
    </row>
    <row r="1143" spans="1:10" ht="14.5" x14ac:dyDescent="0.35">
      <c r="A1143" s="202">
        <v>16691</v>
      </c>
      <c r="B1143" s="202" t="s">
        <v>1221</v>
      </c>
      <c r="D1143" s="203">
        <v>24</v>
      </c>
      <c r="E1143" s="203" t="s">
        <v>215</v>
      </c>
      <c r="F1143" s="202">
        <v>2020</v>
      </c>
      <c r="G1143" s="202">
        <v>4057458</v>
      </c>
      <c r="H1143">
        <v>106934</v>
      </c>
      <c r="I1143">
        <v>8685</v>
      </c>
      <c r="J1143">
        <v>17994</v>
      </c>
    </row>
    <row r="1144" spans="1:10" ht="14.5" x14ac:dyDescent="0.35">
      <c r="A1144" s="202">
        <v>16691</v>
      </c>
      <c r="B1144" s="202" t="s">
        <v>4362</v>
      </c>
      <c r="D1144" s="203">
        <v>3</v>
      </c>
      <c r="E1144" s="203" t="s">
        <v>215</v>
      </c>
      <c r="F1144" s="202">
        <v>2020</v>
      </c>
      <c r="G1144" s="202">
        <v>330107</v>
      </c>
      <c r="H1144">
        <v>25328</v>
      </c>
      <c r="I1144">
        <v>368</v>
      </c>
      <c r="J1144">
        <v>3440</v>
      </c>
    </row>
    <row r="1145" spans="1:10" ht="14.5" x14ac:dyDescent="0.35">
      <c r="A1145" s="202">
        <v>16691</v>
      </c>
      <c r="B1145" s="202" t="s">
        <v>1211</v>
      </c>
      <c r="D1145" s="203">
        <v>5.0999999999999996</v>
      </c>
      <c r="E1145" s="203" t="s">
        <v>215</v>
      </c>
      <c r="F1145" s="202">
        <v>2020</v>
      </c>
      <c r="G1145" s="202">
        <v>9352756</v>
      </c>
      <c r="H1145">
        <v>91920</v>
      </c>
      <c r="I1145">
        <v>6904</v>
      </c>
      <c r="J1145">
        <v>8706</v>
      </c>
    </row>
    <row r="1146" spans="1:10" ht="14.5" x14ac:dyDescent="0.35">
      <c r="A1146" s="202">
        <v>16691</v>
      </c>
      <c r="B1146" s="202" t="s">
        <v>1212</v>
      </c>
      <c r="D1146" s="203">
        <v>5.2</v>
      </c>
      <c r="E1146" s="203" t="s">
        <v>215</v>
      </c>
      <c r="F1146" s="202">
        <v>2020</v>
      </c>
      <c r="G1146" s="202">
        <v>2534369</v>
      </c>
      <c r="H1146">
        <v>24929</v>
      </c>
      <c r="I1146">
        <v>2231</v>
      </c>
      <c r="J1146">
        <v>1861</v>
      </c>
    </row>
    <row r="1147" spans="1:10" ht="14.5" x14ac:dyDescent="0.35">
      <c r="A1147" s="202">
        <v>16691</v>
      </c>
      <c r="B1147" s="202" t="s">
        <v>1213</v>
      </c>
      <c r="D1147" s="203">
        <v>9</v>
      </c>
      <c r="E1147" s="203" t="s">
        <v>215</v>
      </c>
      <c r="F1147" s="202">
        <v>2020</v>
      </c>
      <c r="G1147" s="202">
        <v>19404105</v>
      </c>
      <c r="H1147">
        <v>162993</v>
      </c>
      <c r="I1147">
        <v>11536</v>
      </c>
      <c r="J1147">
        <v>16060</v>
      </c>
    </row>
    <row r="1148" spans="1:10" ht="14.5" x14ac:dyDescent="0.35">
      <c r="A1148" s="202">
        <v>16705</v>
      </c>
      <c r="B1148" s="202" t="s">
        <v>1222</v>
      </c>
      <c r="D1148" s="203">
        <v>17.100000000000001</v>
      </c>
      <c r="E1148" s="203" t="s">
        <v>215</v>
      </c>
      <c r="F1148" s="202">
        <v>2020</v>
      </c>
      <c r="G1148" s="204">
        <v>1394673</v>
      </c>
      <c r="H1148">
        <v>13972</v>
      </c>
      <c r="I1148">
        <v>0</v>
      </c>
      <c r="J1148">
        <v>359</v>
      </c>
    </row>
    <row r="1149" spans="1:10" ht="14.5" x14ac:dyDescent="0.35">
      <c r="A1149" s="202">
        <v>16705</v>
      </c>
      <c r="B1149" s="202" t="s">
        <v>4363</v>
      </c>
      <c r="D1149" s="203">
        <v>17.2</v>
      </c>
      <c r="E1149" s="203" t="s">
        <v>215</v>
      </c>
      <c r="F1149" s="202">
        <v>2020</v>
      </c>
      <c r="G1149" s="203">
        <v>0</v>
      </c>
      <c r="H1149">
        <v>0</v>
      </c>
      <c r="I1149">
        <v>0</v>
      </c>
      <c r="J1149">
        <v>0</v>
      </c>
    </row>
    <row r="1150" spans="1:10" ht="14.5" x14ac:dyDescent="0.35">
      <c r="A1150" s="202">
        <v>16810</v>
      </c>
      <c r="B1150" s="202" t="s">
        <v>1223</v>
      </c>
      <c r="D1150" s="203">
        <v>17.100000000000001</v>
      </c>
      <c r="E1150" s="203" t="s">
        <v>215</v>
      </c>
      <c r="F1150" s="202">
        <v>2020</v>
      </c>
      <c r="G1150" s="204">
        <v>157081</v>
      </c>
      <c r="H1150">
        <v>285</v>
      </c>
      <c r="I1150">
        <v>7</v>
      </c>
      <c r="J1150">
        <v>17</v>
      </c>
    </row>
    <row r="1151" spans="1:10" ht="14.5" x14ac:dyDescent="0.35">
      <c r="A1151" s="202">
        <v>16810</v>
      </c>
      <c r="B1151" s="202" t="s">
        <v>4364</v>
      </c>
      <c r="D1151" s="203">
        <v>17.2</v>
      </c>
      <c r="E1151" s="203" t="s">
        <v>215</v>
      </c>
      <c r="F1151" s="202">
        <v>2020</v>
      </c>
      <c r="G1151" s="203">
        <v>0</v>
      </c>
      <c r="H1151">
        <v>0</v>
      </c>
      <c r="I1151">
        <v>0</v>
      </c>
      <c r="J1151">
        <v>0</v>
      </c>
    </row>
    <row r="1152" spans="1:10" ht="14.5" x14ac:dyDescent="0.35">
      <c r="A1152" s="202">
        <v>16810</v>
      </c>
      <c r="B1152" s="202" t="s">
        <v>1224</v>
      </c>
      <c r="D1152" s="203">
        <v>23</v>
      </c>
      <c r="E1152" s="203" t="s">
        <v>215</v>
      </c>
      <c r="F1152" s="202">
        <v>2020</v>
      </c>
      <c r="G1152" s="202">
        <v>1000</v>
      </c>
      <c r="H1152">
        <v>1</v>
      </c>
      <c r="I1152">
        <v>0</v>
      </c>
      <c r="J1152">
        <v>0</v>
      </c>
    </row>
    <row r="1153" spans="1:10" ht="14.5" x14ac:dyDescent="0.35">
      <c r="A1153" s="202">
        <v>17221</v>
      </c>
      <c r="B1153" s="202" t="s">
        <v>1225</v>
      </c>
      <c r="D1153" s="203">
        <v>4</v>
      </c>
      <c r="E1153" s="203" t="s">
        <v>215</v>
      </c>
      <c r="F1153" s="202">
        <v>2020</v>
      </c>
      <c r="G1153" s="202">
        <v>84924754</v>
      </c>
      <c r="H1153">
        <v>724296</v>
      </c>
      <c r="I1153">
        <v>50029</v>
      </c>
      <c r="J1153">
        <v>28102</v>
      </c>
    </row>
    <row r="1154" spans="1:10" ht="14.5" x14ac:dyDescent="0.35">
      <c r="A1154" s="202">
        <v>17230</v>
      </c>
      <c r="B1154" s="202" t="s">
        <v>1227</v>
      </c>
      <c r="D1154" s="203">
        <v>17.100000000000001</v>
      </c>
      <c r="E1154" s="203" t="s">
        <v>215</v>
      </c>
      <c r="F1154" s="202">
        <v>2020</v>
      </c>
      <c r="G1154" s="204">
        <v>1230194</v>
      </c>
      <c r="H1154">
        <v>19440</v>
      </c>
      <c r="I1154">
        <v>1461</v>
      </c>
      <c r="J1154">
        <v>3647</v>
      </c>
    </row>
    <row r="1155" spans="1:10" ht="14.5" x14ac:dyDescent="0.35">
      <c r="A1155" s="202">
        <v>17230</v>
      </c>
      <c r="B1155" s="202" t="s">
        <v>4365</v>
      </c>
      <c r="D1155" s="203">
        <v>17.2</v>
      </c>
      <c r="E1155" s="203" t="s">
        <v>215</v>
      </c>
      <c r="F1155" s="202">
        <v>2020</v>
      </c>
      <c r="G1155" s="203">
        <v>0</v>
      </c>
      <c r="H1155">
        <v>0</v>
      </c>
      <c r="I1155">
        <v>0</v>
      </c>
      <c r="J1155">
        <v>0</v>
      </c>
    </row>
    <row r="1156" spans="1:10" ht="14.5" x14ac:dyDescent="0.35">
      <c r="A1156" s="202">
        <v>17230</v>
      </c>
      <c r="B1156" s="202" t="s">
        <v>1228</v>
      </c>
      <c r="D1156" s="203">
        <v>19.100000000000001</v>
      </c>
      <c r="E1156" s="203" t="s">
        <v>215</v>
      </c>
      <c r="F1156" s="202">
        <v>2020</v>
      </c>
      <c r="G1156" s="205">
        <v>1586789</v>
      </c>
      <c r="H1156">
        <v>2133654</v>
      </c>
      <c r="I1156">
        <v>119996</v>
      </c>
      <c r="J1156">
        <v>137582</v>
      </c>
    </row>
    <row r="1157" spans="1:10" ht="14.5" x14ac:dyDescent="0.35">
      <c r="A1157" s="202">
        <v>17230</v>
      </c>
      <c r="B1157" s="202" t="s">
        <v>1229</v>
      </c>
      <c r="D1157" s="203">
        <v>19.2</v>
      </c>
      <c r="E1157" s="203" t="s">
        <v>215</v>
      </c>
      <c r="F1157" s="204">
        <v>2020</v>
      </c>
      <c r="G1157" s="206">
        <v>25021041</v>
      </c>
      <c r="H1157">
        <v>0</v>
      </c>
      <c r="I1157">
        <v>0</v>
      </c>
      <c r="J1157">
        <v>0</v>
      </c>
    </row>
    <row r="1158" spans="1:10" ht="14.5" x14ac:dyDescent="0.35">
      <c r="A1158" s="202">
        <v>17230</v>
      </c>
      <c r="B1158" s="202" t="s">
        <v>1230</v>
      </c>
      <c r="D1158" s="203">
        <v>21.1</v>
      </c>
      <c r="E1158" s="203" t="s">
        <v>215</v>
      </c>
      <c r="F1158" s="202">
        <v>2020</v>
      </c>
      <c r="G1158" s="202">
        <v>43564316</v>
      </c>
      <c r="H1158">
        <v>1793281</v>
      </c>
      <c r="I1158">
        <v>101983</v>
      </c>
      <c r="J1158">
        <v>125812</v>
      </c>
    </row>
    <row r="1159" spans="1:10" ht="14.5" x14ac:dyDescent="0.35">
      <c r="A1159" s="202">
        <v>17230</v>
      </c>
      <c r="B1159" s="202" t="s">
        <v>1226</v>
      </c>
      <c r="D1159" s="203">
        <v>9</v>
      </c>
      <c r="E1159" s="203" t="s">
        <v>215</v>
      </c>
      <c r="F1159" s="202">
        <v>2020</v>
      </c>
      <c r="G1159" s="202">
        <v>61900</v>
      </c>
      <c r="H1159">
        <v>69249</v>
      </c>
      <c r="I1159">
        <v>5028</v>
      </c>
      <c r="J1159">
        <v>10514</v>
      </c>
    </row>
    <row r="1160" spans="1:10" ht="14.5" x14ac:dyDescent="0.35">
      <c r="A1160" s="202">
        <v>17965</v>
      </c>
      <c r="B1160" s="202" t="s">
        <v>1232</v>
      </c>
      <c r="D1160" s="203">
        <v>17.100000000000001</v>
      </c>
      <c r="E1160" s="203" t="s">
        <v>215</v>
      </c>
      <c r="F1160" s="202">
        <v>2020</v>
      </c>
      <c r="G1160" s="204">
        <v>61874</v>
      </c>
      <c r="H1160">
        <v>262</v>
      </c>
      <c r="I1160">
        <v>1</v>
      </c>
      <c r="J1160">
        <v>7</v>
      </c>
    </row>
    <row r="1161" spans="1:10" ht="14.5" x14ac:dyDescent="0.35">
      <c r="A1161" s="202">
        <v>17965</v>
      </c>
      <c r="B1161" s="202" t="s">
        <v>4366</v>
      </c>
      <c r="D1161" s="203">
        <v>17.2</v>
      </c>
      <c r="E1161" s="203" t="s">
        <v>215</v>
      </c>
      <c r="F1161" s="202">
        <v>2020</v>
      </c>
      <c r="G1161" s="203">
        <v>0</v>
      </c>
      <c r="H1161">
        <v>0</v>
      </c>
      <c r="I1161">
        <v>0</v>
      </c>
      <c r="J1161">
        <v>0</v>
      </c>
    </row>
    <row r="1162" spans="1:10" ht="14.5" x14ac:dyDescent="0.35">
      <c r="A1162" s="202">
        <v>17965</v>
      </c>
      <c r="B1162" s="202" t="s">
        <v>4367</v>
      </c>
      <c r="D1162" s="203">
        <v>19.3</v>
      </c>
      <c r="E1162" s="203" t="s">
        <v>215</v>
      </c>
      <c r="F1162" s="204">
        <v>2020</v>
      </c>
      <c r="G1162" s="205">
        <v>0</v>
      </c>
      <c r="H1162">
        <v>40049</v>
      </c>
      <c r="I1162">
        <v>122</v>
      </c>
      <c r="J1162">
        <v>1052</v>
      </c>
    </row>
    <row r="1163" spans="1:10" ht="14.5" x14ac:dyDescent="0.35">
      <c r="A1163" s="202">
        <v>17965</v>
      </c>
      <c r="B1163" s="202" t="s">
        <v>1233</v>
      </c>
      <c r="D1163" s="203">
        <v>19.399999999999999</v>
      </c>
      <c r="E1163" s="203" t="s">
        <v>215</v>
      </c>
      <c r="F1163" s="204">
        <v>2020</v>
      </c>
      <c r="G1163" s="206">
        <v>12478508</v>
      </c>
      <c r="H1163">
        <v>0</v>
      </c>
      <c r="I1163">
        <v>0</v>
      </c>
      <c r="J1163">
        <v>0</v>
      </c>
    </row>
    <row r="1164" spans="1:10" ht="14.5" x14ac:dyDescent="0.35">
      <c r="A1164" s="202">
        <v>17965</v>
      </c>
      <c r="B1164" s="202" t="s">
        <v>1234</v>
      </c>
      <c r="D1164" s="203">
        <v>21.2</v>
      </c>
      <c r="E1164" s="203" t="s">
        <v>215</v>
      </c>
      <c r="F1164" s="202">
        <v>2020</v>
      </c>
      <c r="G1164" s="202">
        <v>1277629</v>
      </c>
      <c r="H1164">
        <v>7517</v>
      </c>
      <c r="I1164">
        <v>23</v>
      </c>
      <c r="J1164">
        <v>197</v>
      </c>
    </row>
    <row r="1165" spans="1:10" ht="14.5" x14ac:dyDescent="0.35">
      <c r="A1165" s="202">
        <v>17965</v>
      </c>
      <c r="B1165" s="202" t="s">
        <v>1231</v>
      </c>
      <c r="D1165" s="203">
        <v>9</v>
      </c>
      <c r="E1165" s="203" t="s">
        <v>215</v>
      </c>
      <c r="F1165" s="202">
        <v>2020</v>
      </c>
      <c r="G1165" s="202">
        <v>602735</v>
      </c>
      <c r="H1165">
        <v>2037</v>
      </c>
      <c r="I1165">
        <v>6</v>
      </c>
      <c r="J1165">
        <v>53</v>
      </c>
    </row>
    <row r="1166" spans="1:10" ht="14.5" x14ac:dyDescent="0.35">
      <c r="A1166" s="202">
        <v>18023</v>
      </c>
      <c r="B1166" s="202" t="s">
        <v>1235</v>
      </c>
      <c r="D1166" s="203">
        <v>1</v>
      </c>
      <c r="E1166" s="203" t="s">
        <v>215</v>
      </c>
      <c r="F1166" s="202">
        <v>2020</v>
      </c>
      <c r="G1166" s="202">
        <v>3367</v>
      </c>
      <c r="H1166">
        <v>31</v>
      </c>
      <c r="I1166">
        <v>53</v>
      </c>
      <c r="J1166">
        <v>279</v>
      </c>
    </row>
    <row r="1167" spans="1:10" ht="14.5" x14ac:dyDescent="0.35">
      <c r="A1167" s="202">
        <v>18023</v>
      </c>
      <c r="B1167" s="202" t="s">
        <v>1240</v>
      </c>
      <c r="D1167" s="203">
        <v>17.100000000000001</v>
      </c>
      <c r="E1167" s="203" t="s">
        <v>215</v>
      </c>
      <c r="F1167" s="202">
        <v>2020</v>
      </c>
      <c r="G1167" s="204">
        <v>885570</v>
      </c>
      <c r="H1167">
        <v>12161</v>
      </c>
      <c r="I1167">
        <v>559</v>
      </c>
      <c r="J1167">
        <v>2931</v>
      </c>
    </row>
    <row r="1168" spans="1:10" ht="14.5" x14ac:dyDescent="0.35">
      <c r="A1168" s="202">
        <v>18023</v>
      </c>
      <c r="B1168" s="202" t="s">
        <v>1241</v>
      </c>
      <c r="D1168" s="203">
        <v>17.2</v>
      </c>
      <c r="E1168" s="203" t="s">
        <v>215</v>
      </c>
      <c r="F1168" s="202">
        <v>2020</v>
      </c>
      <c r="G1168" s="203">
        <v>2794</v>
      </c>
      <c r="H1168">
        <v>255</v>
      </c>
      <c r="I1168">
        <v>48</v>
      </c>
      <c r="J1168">
        <v>253</v>
      </c>
    </row>
    <row r="1169" spans="1:10" ht="14.5" x14ac:dyDescent="0.35">
      <c r="A1169" s="202">
        <v>18023</v>
      </c>
      <c r="B1169" s="202" t="s">
        <v>1242</v>
      </c>
      <c r="D1169" s="203">
        <v>19.3</v>
      </c>
      <c r="E1169" s="203" t="s">
        <v>215</v>
      </c>
      <c r="F1169" s="204">
        <v>2020</v>
      </c>
      <c r="G1169" s="205">
        <v>8039</v>
      </c>
      <c r="H1169">
        <v>24601</v>
      </c>
      <c r="I1169">
        <v>568</v>
      </c>
      <c r="J1169">
        <v>2975</v>
      </c>
    </row>
    <row r="1170" spans="1:10" ht="14.5" x14ac:dyDescent="0.35">
      <c r="A1170" s="202">
        <v>18023</v>
      </c>
      <c r="B1170" s="202" t="s">
        <v>1243</v>
      </c>
      <c r="D1170" s="203">
        <v>19.399999999999999</v>
      </c>
      <c r="E1170" s="203" t="s">
        <v>215</v>
      </c>
      <c r="F1170" s="204">
        <v>2020</v>
      </c>
      <c r="G1170" s="206">
        <v>2233218</v>
      </c>
      <c r="H1170">
        <v>0</v>
      </c>
      <c r="I1170">
        <v>0</v>
      </c>
      <c r="J1170">
        <v>0</v>
      </c>
    </row>
    <row r="1171" spans="1:10" ht="14.5" x14ac:dyDescent="0.35">
      <c r="A1171" s="202">
        <v>18023</v>
      </c>
      <c r="B1171" s="202" t="s">
        <v>1236</v>
      </c>
      <c r="D1171" s="203">
        <v>2.1</v>
      </c>
      <c r="E1171" s="203" t="s">
        <v>215</v>
      </c>
      <c r="F1171" s="202">
        <v>2020</v>
      </c>
      <c r="G1171" s="202">
        <v>2773</v>
      </c>
      <c r="H1171">
        <v>46</v>
      </c>
      <c r="I1171">
        <v>15</v>
      </c>
      <c r="J1171">
        <v>78</v>
      </c>
    </row>
    <row r="1172" spans="1:10" ht="14.5" x14ac:dyDescent="0.35">
      <c r="A1172" s="202">
        <v>18023</v>
      </c>
      <c r="B1172" s="202" t="s">
        <v>1244</v>
      </c>
      <c r="D1172" s="203">
        <v>21.2</v>
      </c>
      <c r="E1172" s="203" t="s">
        <v>215</v>
      </c>
      <c r="F1172" s="202">
        <v>2020</v>
      </c>
      <c r="G1172" s="202">
        <v>620421</v>
      </c>
      <c r="H1172">
        <v>8898</v>
      </c>
      <c r="I1172">
        <v>208</v>
      </c>
      <c r="J1172">
        <v>1093</v>
      </c>
    </row>
    <row r="1173" spans="1:10" ht="14.5" x14ac:dyDescent="0.35">
      <c r="A1173" s="202">
        <v>18023</v>
      </c>
      <c r="B1173" s="202" t="s">
        <v>1245</v>
      </c>
      <c r="D1173" s="203">
        <v>24</v>
      </c>
      <c r="E1173" s="203" t="s">
        <v>215</v>
      </c>
      <c r="F1173" s="202">
        <v>2020</v>
      </c>
      <c r="G1173" s="202">
        <v>40975</v>
      </c>
      <c r="H1173">
        <v>972</v>
      </c>
      <c r="I1173">
        <v>40</v>
      </c>
      <c r="J1173">
        <v>212</v>
      </c>
    </row>
    <row r="1174" spans="1:10" ht="14.5" x14ac:dyDescent="0.35">
      <c r="A1174" s="202">
        <v>18023</v>
      </c>
      <c r="B1174" s="202" t="s">
        <v>1237</v>
      </c>
      <c r="D1174" s="203">
        <v>5.0999999999999996</v>
      </c>
      <c r="E1174" s="203" t="s">
        <v>215</v>
      </c>
      <c r="F1174" s="202">
        <v>2020</v>
      </c>
      <c r="G1174" s="202">
        <v>1199662</v>
      </c>
      <c r="H1174">
        <v>20050</v>
      </c>
      <c r="I1174">
        <v>496</v>
      </c>
      <c r="J1174">
        <v>2600</v>
      </c>
    </row>
    <row r="1175" spans="1:10" ht="14.5" x14ac:dyDescent="0.35">
      <c r="A1175" s="202">
        <v>18023</v>
      </c>
      <c r="B1175" s="202" t="s">
        <v>1238</v>
      </c>
      <c r="D1175" s="203">
        <v>5.2</v>
      </c>
      <c r="E1175" s="203" t="s">
        <v>215</v>
      </c>
      <c r="F1175" s="202">
        <v>2020</v>
      </c>
      <c r="G1175" s="202">
        <v>459228</v>
      </c>
      <c r="H1175">
        <v>15879</v>
      </c>
      <c r="I1175">
        <v>378</v>
      </c>
      <c r="J1175">
        <v>1979</v>
      </c>
    </row>
    <row r="1176" spans="1:10" ht="14.5" x14ac:dyDescent="0.35">
      <c r="A1176" s="202">
        <v>18023</v>
      </c>
      <c r="B1176" s="202" t="s">
        <v>1239</v>
      </c>
      <c r="D1176" s="203">
        <v>9</v>
      </c>
      <c r="E1176" s="203" t="s">
        <v>215</v>
      </c>
      <c r="F1176" s="202">
        <v>2020</v>
      </c>
      <c r="G1176" s="202">
        <v>1988018</v>
      </c>
      <c r="H1176">
        <v>16496</v>
      </c>
      <c r="I1176">
        <v>269</v>
      </c>
      <c r="J1176">
        <v>1411</v>
      </c>
    </row>
    <row r="1177" spans="1:10" ht="14.5" x14ac:dyDescent="0.35">
      <c r="A1177" s="202">
        <v>18058</v>
      </c>
      <c r="B1177" s="202" t="s">
        <v>1246</v>
      </c>
      <c r="D1177" s="203">
        <v>1</v>
      </c>
      <c r="E1177" s="203" t="s">
        <v>215</v>
      </c>
      <c r="F1177" s="202">
        <v>2020</v>
      </c>
      <c r="G1177" s="202">
        <v>17563</v>
      </c>
      <c r="H1177">
        <v>289</v>
      </c>
      <c r="I1177">
        <v>18</v>
      </c>
      <c r="J1177">
        <v>14</v>
      </c>
    </row>
    <row r="1178" spans="1:10" ht="14.5" x14ac:dyDescent="0.35">
      <c r="A1178" s="202">
        <v>18058</v>
      </c>
      <c r="B1178" s="202" t="s">
        <v>1251</v>
      </c>
      <c r="D1178" s="203">
        <v>11</v>
      </c>
      <c r="E1178" s="203" t="s">
        <v>215</v>
      </c>
      <c r="F1178" s="202">
        <v>2020</v>
      </c>
      <c r="G1178" s="202">
        <v>41560</v>
      </c>
      <c r="H1178">
        <v>1571</v>
      </c>
      <c r="I1178">
        <v>100</v>
      </c>
      <c r="J1178">
        <v>78</v>
      </c>
    </row>
    <row r="1179" spans="1:10" ht="14.5" x14ac:dyDescent="0.35">
      <c r="A1179" s="202">
        <v>18058</v>
      </c>
      <c r="B1179" s="202" t="s">
        <v>1252</v>
      </c>
      <c r="D1179" s="203">
        <v>17.100000000000001</v>
      </c>
      <c r="E1179" s="203" t="s">
        <v>215</v>
      </c>
      <c r="F1179" s="202">
        <v>2020</v>
      </c>
      <c r="G1179" s="204">
        <v>21470302</v>
      </c>
      <c r="H1179">
        <v>377768</v>
      </c>
      <c r="I1179">
        <v>24109</v>
      </c>
      <c r="J1179">
        <v>18749</v>
      </c>
    </row>
    <row r="1180" spans="1:10" ht="14.5" x14ac:dyDescent="0.35">
      <c r="A1180" s="202">
        <v>18058</v>
      </c>
      <c r="B1180" s="202" t="s">
        <v>1253</v>
      </c>
      <c r="D1180" s="203">
        <v>17.2</v>
      </c>
      <c r="E1180" s="203" t="s">
        <v>215</v>
      </c>
      <c r="F1180" s="202">
        <v>2020</v>
      </c>
      <c r="G1180" s="203">
        <v>22741432</v>
      </c>
      <c r="H1180">
        <v>380775</v>
      </c>
      <c r="I1180">
        <v>24301</v>
      </c>
      <c r="J1180">
        <v>18899</v>
      </c>
    </row>
    <row r="1181" spans="1:10" ht="14.5" x14ac:dyDescent="0.35">
      <c r="A1181" s="202">
        <v>18058</v>
      </c>
      <c r="B1181" s="202" t="s">
        <v>1254</v>
      </c>
      <c r="D1181" s="203">
        <v>18</v>
      </c>
      <c r="E1181" s="203" t="s">
        <v>215</v>
      </c>
      <c r="F1181" s="202">
        <v>2020</v>
      </c>
      <c r="G1181" s="202">
        <v>67223</v>
      </c>
      <c r="H1181">
        <v>1828</v>
      </c>
      <c r="I1181">
        <v>117</v>
      </c>
      <c r="J1181">
        <v>91</v>
      </c>
    </row>
    <row r="1182" spans="1:10" ht="14.5" x14ac:dyDescent="0.35">
      <c r="A1182" s="202">
        <v>18058</v>
      </c>
      <c r="B1182" s="202" t="s">
        <v>1255</v>
      </c>
      <c r="D1182" s="203">
        <v>19.100000000000001</v>
      </c>
      <c r="E1182" s="203" t="s">
        <v>215</v>
      </c>
      <c r="F1182" s="202">
        <v>2020</v>
      </c>
      <c r="G1182" s="205">
        <v>46081</v>
      </c>
      <c r="H1182">
        <v>8035</v>
      </c>
      <c r="I1182">
        <v>513</v>
      </c>
      <c r="J1182">
        <v>399</v>
      </c>
    </row>
    <row r="1183" spans="1:10" ht="14.5" x14ac:dyDescent="0.35">
      <c r="A1183" s="202">
        <v>18058</v>
      </c>
      <c r="B1183" s="202" t="s">
        <v>1256</v>
      </c>
      <c r="D1183" s="203">
        <v>19.2</v>
      </c>
      <c r="E1183" s="203" t="s">
        <v>215</v>
      </c>
      <c r="F1183" s="204">
        <v>2020</v>
      </c>
      <c r="G1183" s="206">
        <v>397606</v>
      </c>
      <c r="H1183">
        <v>0</v>
      </c>
      <c r="I1183">
        <v>0</v>
      </c>
      <c r="J1183">
        <v>0</v>
      </c>
    </row>
    <row r="1184" spans="1:10" ht="14.5" x14ac:dyDescent="0.35">
      <c r="A1184" s="202">
        <v>18058</v>
      </c>
      <c r="B1184" s="202" t="s">
        <v>1257</v>
      </c>
      <c r="D1184" s="203">
        <v>19.3</v>
      </c>
      <c r="E1184" s="203" t="s">
        <v>215</v>
      </c>
      <c r="F1184" s="204">
        <v>2020</v>
      </c>
      <c r="G1184" s="205">
        <v>171626</v>
      </c>
      <c r="H1184">
        <v>444128</v>
      </c>
      <c r="I1184">
        <v>28344</v>
      </c>
      <c r="J1184">
        <v>22043</v>
      </c>
    </row>
    <row r="1185" spans="1:10" ht="14.5" x14ac:dyDescent="0.35">
      <c r="A1185" s="202">
        <v>18058</v>
      </c>
      <c r="B1185" s="202" t="s">
        <v>1258</v>
      </c>
      <c r="D1185" s="203">
        <v>19.399999999999999</v>
      </c>
      <c r="E1185" s="203" t="s">
        <v>215</v>
      </c>
      <c r="F1185" s="204">
        <v>2020</v>
      </c>
      <c r="G1185" s="206">
        <v>30909377</v>
      </c>
      <c r="H1185">
        <v>0</v>
      </c>
      <c r="I1185">
        <v>0</v>
      </c>
      <c r="J1185">
        <v>0</v>
      </c>
    </row>
    <row r="1186" spans="1:10" ht="14.5" x14ac:dyDescent="0.35">
      <c r="A1186" s="202">
        <v>18058</v>
      </c>
      <c r="B1186" s="202" t="s">
        <v>1247</v>
      </c>
      <c r="D1186" s="203">
        <v>2.1</v>
      </c>
      <c r="E1186" s="203" t="s">
        <v>215</v>
      </c>
      <c r="F1186" s="202">
        <v>2020</v>
      </c>
      <c r="G1186" s="202">
        <v>11965</v>
      </c>
      <c r="H1186">
        <v>1734</v>
      </c>
      <c r="I1186">
        <v>111</v>
      </c>
      <c r="J1186">
        <v>86</v>
      </c>
    </row>
    <row r="1187" spans="1:10" ht="14.5" x14ac:dyDescent="0.35">
      <c r="A1187" s="202">
        <v>18058</v>
      </c>
      <c r="B1187" s="202" t="s">
        <v>1259</v>
      </c>
      <c r="D1187" s="203">
        <v>21.1</v>
      </c>
      <c r="E1187" s="203" t="s">
        <v>215</v>
      </c>
      <c r="F1187" s="202">
        <v>2020</v>
      </c>
      <c r="G1187" s="202">
        <v>5252922</v>
      </c>
      <c r="H1187">
        <v>63953</v>
      </c>
      <c r="I1187">
        <v>4081</v>
      </c>
      <c r="J1187">
        <v>3174</v>
      </c>
    </row>
    <row r="1188" spans="1:10" ht="14.5" x14ac:dyDescent="0.35">
      <c r="A1188" s="202">
        <v>18058</v>
      </c>
      <c r="B1188" s="202" t="s">
        <v>1260</v>
      </c>
      <c r="D1188" s="203">
        <v>21.2</v>
      </c>
      <c r="E1188" s="203" t="s">
        <v>215</v>
      </c>
      <c r="F1188" s="202">
        <v>2020</v>
      </c>
      <c r="G1188" s="202">
        <v>6248115</v>
      </c>
      <c r="H1188">
        <v>104500</v>
      </c>
      <c r="I1188">
        <v>6669</v>
      </c>
      <c r="J1188">
        <v>5187</v>
      </c>
    </row>
    <row r="1189" spans="1:10" ht="14.5" x14ac:dyDescent="0.35">
      <c r="A1189" s="202">
        <v>18058</v>
      </c>
      <c r="B1189" s="202" t="s">
        <v>1261</v>
      </c>
      <c r="D1189" s="203">
        <v>23</v>
      </c>
      <c r="E1189" s="203" t="s">
        <v>215</v>
      </c>
      <c r="F1189" s="202">
        <v>2020</v>
      </c>
      <c r="G1189" s="202">
        <v>1194365</v>
      </c>
      <c r="H1189">
        <v>16552</v>
      </c>
      <c r="I1189">
        <v>1056</v>
      </c>
      <c r="J1189">
        <v>821</v>
      </c>
    </row>
    <row r="1190" spans="1:10" ht="14.5" x14ac:dyDescent="0.35">
      <c r="A1190" s="202">
        <v>18058</v>
      </c>
      <c r="B1190" s="202" t="s">
        <v>1262</v>
      </c>
      <c r="D1190" s="203">
        <v>24</v>
      </c>
      <c r="E1190" s="203" t="s">
        <v>215</v>
      </c>
      <c r="F1190" s="202">
        <v>2020</v>
      </c>
      <c r="G1190" s="202">
        <v>15739325</v>
      </c>
      <c r="H1190">
        <v>138286</v>
      </c>
      <c r="I1190">
        <v>8825</v>
      </c>
      <c r="J1190">
        <v>6863</v>
      </c>
    </row>
    <row r="1191" spans="1:10" ht="14.5" x14ac:dyDescent="0.35">
      <c r="A1191" s="202">
        <v>18058</v>
      </c>
      <c r="B1191" s="202" t="s">
        <v>1248</v>
      </c>
      <c r="D1191" s="203">
        <v>5.0999999999999996</v>
      </c>
      <c r="E1191" s="203" t="s">
        <v>215</v>
      </c>
      <c r="F1191" s="202">
        <v>2020</v>
      </c>
      <c r="G1191" s="202">
        <v>63719149</v>
      </c>
      <c r="H1191">
        <v>864887</v>
      </c>
      <c r="I1191">
        <v>55197</v>
      </c>
      <c r="J1191">
        <v>42926</v>
      </c>
    </row>
    <row r="1192" spans="1:10" ht="14.5" x14ac:dyDescent="0.35">
      <c r="A1192" s="202">
        <v>18058</v>
      </c>
      <c r="B1192" s="202" t="s">
        <v>1249</v>
      </c>
      <c r="D1192" s="203">
        <v>5.2</v>
      </c>
      <c r="E1192" s="203" t="s">
        <v>215</v>
      </c>
      <c r="F1192" s="202">
        <v>2020</v>
      </c>
      <c r="G1192" s="202">
        <v>55220605</v>
      </c>
      <c r="H1192">
        <v>891207</v>
      </c>
      <c r="I1192">
        <v>56876</v>
      </c>
      <c r="J1192">
        <v>44232</v>
      </c>
    </row>
    <row r="1193" spans="1:10" ht="14.5" x14ac:dyDescent="0.35">
      <c r="A1193" s="202">
        <v>18058</v>
      </c>
      <c r="B1193" s="202" t="s">
        <v>1250</v>
      </c>
      <c r="D1193" s="203">
        <v>9</v>
      </c>
      <c r="E1193" s="203" t="s">
        <v>215</v>
      </c>
      <c r="F1193" s="202">
        <v>2020</v>
      </c>
      <c r="G1193" s="202">
        <v>44519</v>
      </c>
      <c r="H1193">
        <v>2784</v>
      </c>
      <c r="I1193">
        <v>178</v>
      </c>
      <c r="J1193">
        <v>138</v>
      </c>
    </row>
    <row r="1194" spans="1:10" ht="14.5" x14ac:dyDescent="0.35">
      <c r="A1194" s="202">
        <v>18279</v>
      </c>
      <c r="B1194" s="202" t="s">
        <v>1265</v>
      </c>
      <c r="D1194" s="203">
        <v>17.100000000000001</v>
      </c>
      <c r="E1194" s="203" t="s">
        <v>215</v>
      </c>
      <c r="F1194" s="202">
        <v>2020</v>
      </c>
      <c r="G1194" s="204">
        <v>4788876</v>
      </c>
      <c r="H1194">
        <v>83347</v>
      </c>
      <c r="I1194">
        <v>29</v>
      </c>
      <c r="J1194">
        <v>6059</v>
      </c>
    </row>
    <row r="1195" spans="1:10" ht="14.5" x14ac:dyDescent="0.35">
      <c r="A1195" s="202">
        <v>18279</v>
      </c>
      <c r="B1195" s="202" t="s">
        <v>4368</v>
      </c>
      <c r="D1195" s="203">
        <v>17.2</v>
      </c>
      <c r="E1195" s="203" t="s">
        <v>215</v>
      </c>
      <c r="F1195" s="202">
        <v>2020</v>
      </c>
      <c r="G1195" s="203">
        <v>0</v>
      </c>
      <c r="H1195">
        <v>0</v>
      </c>
      <c r="I1195">
        <v>0</v>
      </c>
      <c r="J1195">
        <v>0</v>
      </c>
    </row>
    <row r="1196" spans="1:10" ht="14.5" x14ac:dyDescent="0.35">
      <c r="A1196" s="202">
        <v>18279</v>
      </c>
      <c r="B1196" s="202" t="s">
        <v>1266</v>
      </c>
      <c r="D1196" s="203">
        <v>19.100000000000001</v>
      </c>
      <c r="E1196" s="203" t="s">
        <v>215</v>
      </c>
      <c r="F1196" s="202">
        <v>2020</v>
      </c>
      <c r="G1196" s="205">
        <v>180172</v>
      </c>
      <c r="H1196">
        <v>70652</v>
      </c>
      <c r="I1196">
        <v>26</v>
      </c>
      <c r="J1196">
        <v>5702</v>
      </c>
    </row>
    <row r="1197" spans="1:10" ht="14.5" x14ac:dyDescent="0.35">
      <c r="A1197" s="202">
        <v>18279</v>
      </c>
      <c r="B1197" s="202" t="s">
        <v>1267</v>
      </c>
      <c r="D1197" s="203">
        <v>19.2</v>
      </c>
      <c r="E1197" s="203" t="s">
        <v>215</v>
      </c>
      <c r="F1197" s="204">
        <v>2020</v>
      </c>
      <c r="G1197" s="206">
        <v>4498584</v>
      </c>
      <c r="H1197">
        <v>0</v>
      </c>
      <c r="I1197">
        <v>0</v>
      </c>
      <c r="J1197">
        <v>0</v>
      </c>
    </row>
    <row r="1198" spans="1:10" ht="14.5" x14ac:dyDescent="0.35">
      <c r="A1198" s="202">
        <v>18279</v>
      </c>
      <c r="B1198" s="202" t="s">
        <v>1268</v>
      </c>
      <c r="D1198" s="203">
        <v>21.1</v>
      </c>
      <c r="E1198" s="203" t="s">
        <v>215</v>
      </c>
      <c r="F1198" s="202">
        <v>2020</v>
      </c>
      <c r="G1198" s="202">
        <v>5650745</v>
      </c>
      <c r="H1198">
        <v>86784</v>
      </c>
      <c r="I1198">
        <v>30</v>
      </c>
      <c r="J1198">
        <v>6507</v>
      </c>
    </row>
    <row r="1199" spans="1:10" ht="14.5" x14ac:dyDescent="0.35">
      <c r="A1199" s="202">
        <v>18279</v>
      </c>
      <c r="B1199" s="202" t="s">
        <v>1263</v>
      </c>
      <c r="D1199" s="203">
        <v>4</v>
      </c>
      <c r="E1199" s="203" t="s">
        <v>215</v>
      </c>
      <c r="F1199" s="202">
        <v>2020</v>
      </c>
      <c r="G1199" s="202">
        <v>29165063</v>
      </c>
      <c r="H1199">
        <v>442335</v>
      </c>
      <c r="I1199">
        <v>150</v>
      </c>
      <c r="J1199">
        <v>31830</v>
      </c>
    </row>
    <row r="1200" spans="1:10" ht="14.5" x14ac:dyDescent="0.35">
      <c r="A1200" s="202">
        <v>18279</v>
      </c>
      <c r="B1200" s="202" t="s">
        <v>1264</v>
      </c>
      <c r="D1200" s="203">
        <v>9</v>
      </c>
      <c r="E1200" s="203" t="s">
        <v>215</v>
      </c>
      <c r="F1200" s="202">
        <v>2020</v>
      </c>
      <c r="G1200" s="202">
        <v>6213556</v>
      </c>
      <c r="H1200">
        <v>79534</v>
      </c>
      <c r="I1200">
        <v>28</v>
      </c>
      <c r="J1200">
        <v>5876</v>
      </c>
    </row>
    <row r="1201" spans="1:10" ht="14.5" x14ac:dyDescent="0.35">
      <c r="A1201" s="202">
        <v>18333</v>
      </c>
      <c r="B1201" s="202" t="s">
        <v>4369</v>
      </c>
      <c r="D1201" s="203">
        <v>19.3</v>
      </c>
      <c r="E1201" s="203" t="s">
        <v>215</v>
      </c>
      <c r="F1201" s="204">
        <v>2020</v>
      </c>
      <c r="G1201" s="205">
        <v>50</v>
      </c>
      <c r="H1201">
        <v>1719</v>
      </c>
      <c r="I1201">
        <v>96</v>
      </c>
      <c r="J1201">
        <v>157</v>
      </c>
    </row>
    <row r="1202" spans="1:10" ht="14.5" x14ac:dyDescent="0.35">
      <c r="A1202" s="202">
        <v>18333</v>
      </c>
      <c r="B1202" s="202" t="s">
        <v>4370</v>
      </c>
      <c r="D1202" s="203">
        <v>19.399999999999999</v>
      </c>
      <c r="E1202" s="203" t="s">
        <v>215</v>
      </c>
      <c r="F1202" s="204">
        <v>2020</v>
      </c>
      <c r="G1202" s="206">
        <v>2681</v>
      </c>
      <c r="H1202">
        <v>0</v>
      </c>
      <c r="I1202">
        <v>0</v>
      </c>
      <c r="J1202">
        <v>0</v>
      </c>
    </row>
    <row r="1203" spans="1:10" ht="14.5" x14ac:dyDescent="0.35">
      <c r="A1203" s="202">
        <v>18333</v>
      </c>
      <c r="B1203" s="202" t="s">
        <v>4371</v>
      </c>
      <c r="D1203" s="203">
        <v>21.2</v>
      </c>
      <c r="E1203" s="203" t="s">
        <v>215</v>
      </c>
      <c r="F1203" s="202">
        <v>2020</v>
      </c>
      <c r="G1203" s="202">
        <v>1354</v>
      </c>
      <c r="H1203">
        <v>578</v>
      </c>
      <c r="I1203">
        <v>36</v>
      </c>
      <c r="J1203">
        <v>48</v>
      </c>
    </row>
    <row r="1204" spans="1:10" ht="14.5" x14ac:dyDescent="0.35">
      <c r="A1204" s="202">
        <v>18333</v>
      </c>
      <c r="B1204" s="202" t="s">
        <v>4372</v>
      </c>
      <c r="D1204" s="203">
        <v>4</v>
      </c>
      <c r="E1204" s="203" t="s">
        <v>215</v>
      </c>
      <c r="F1204" s="202">
        <v>2020</v>
      </c>
      <c r="G1204" s="202">
        <v>159720</v>
      </c>
      <c r="H1204">
        <v>509</v>
      </c>
      <c r="I1204">
        <v>87</v>
      </c>
      <c r="J1204">
        <v>29</v>
      </c>
    </row>
    <row r="1205" spans="1:10" ht="14.5" x14ac:dyDescent="0.35">
      <c r="A1205" s="202">
        <v>18333</v>
      </c>
      <c r="B1205" s="202" t="s">
        <v>1269</v>
      </c>
      <c r="D1205" s="203">
        <v>5.0999999999999996</v>
      </c>
      <c r="E1205" s="203" t="s">
        <v>215</v>
      </c>
      <c r="F1205" s="202">
        <v>2020</v>
      </c>
      <c r="G1205" s="202">
        <v>125</v>
      </c>
      <c r="H1205">
        <v>818</v>
      </c>
      <c r="I1205">
        <v>55</v>
      </c>
      <c r="J1205">
        <v>70</v>
      </c>
    </row>
    <row r="1206" spans="1:10" ht="14.5" x14ac:dyDescent="0.35">
      <c r="A1206" s="202">
        <v>18333</v>
      </c>
      <c r="B1206" s="202" t="s">
        <v>4373</v>
      </c>
      <c r="D1206" s="203">
        <v>9</v>
      </c>
      <c r="E1206" s="203" t="s">
        <v>215</v>
      </c>
      <c r="F1206" s="202">
        <v>2020</v>
      </c>
      <c r="G1206" s="202">
        <v>359</v>
      </c>
      <c r="H1206">
        <v>21</v>
      </c>
      <c r="I1206">
        <v>1</v>
      </c>
      <c r="J1206">
        <v>1</v>
      </c>
    </row>
    <row r="1207" spans="1:10" ht="14.5" x14ac:dyDescent="0.35">
      <c r="A1207" s="202">
        <v>18430</v>
      </c>
      <c r="B1207" s="202" t="s">
        <v>4374</v>
      </c>
      <c r="D1207" s="203">
        <v>1</v>
      </c>
      <c r="E1207" s="203" t="s">
        <v>215</v>
      </c>
      <c r="F1207" s="202">
        <v>2020</v>
      </c>
      <c r="G1207" s="202">
        <v>32973</v>
      </c>
      <c r="H1207">
        <v>33</v>
      </c>
      <c r="I1207">
        <v>0</v>
      </c>
      <c r="J1207">
        <v>1</v>
      </c>
    </row>
    <row r="1208" spans="1:10" ht="14.5" x14ac:dyDescent="0.35">
      <c r="A1208" s="202">
        <v>18430</v>
      </c>
      <c r="B1208" s="202" t="s">
        <v>4375</v>
      </c>
      <c r="D1208" s="203">
        <v>17.100000000000001</v>
      </c>
      <c r="E1208" s="203" t="s">
        <v>215</v>
      </c>
      <c r="F1208" s="202">
        <v>2020</v>
      </c>
      <c r="G1208" s="204">
        <v>15018</v>
      </c>
      <c r="H1208">
        <v>15</v>
      </c>
      <c r="I1208">
        <v>0</v>
      </c>
      <c r="J1208">
        <v>0</v>
      </c>
    </row>
    <row r="1209" spans="1:10" ht="14.5" x14ac:dyDescent="0.35">
      <c r="A1209" s="202">
        <v>18430</v>
      </c>
      <c r="B1209" s="202" t="s">
        <v>4376</v>
      </c>
      <c r="D1209" s="203">
        <v>17.2</v>
      </c>
      <c r="E1209" s="203" t="s">
        <v>215</v>
      </c>
      <c r="F1209" s="202">
        <v>2020</v>
      </c>
      <c r="G1209" s="203">
        <v>0</v>
      </c>
      <c r="H1209">
        <v>0</v>
      </c>
      <c r="I1209">
        <v>0</v>
      </c>
      <c r="J1209">
        <v>0</v>
      </c>
    </row>
    <row r="1210" spans="1:10" ht="14.5" x14ac:dyDescent="0.35">
      <c r="A1210" s="202">
        <v>18430</v>
      </c>
      <c r="B1210" s="202" t="s">
        <v>1270</v>
      </c>
      <c r="D1210" s="203">
        <v>19.100000000000001</v>
      </c>
      <c r="E1210" s="203" t="s">
        <v>215</v>
      </c>
      <c r="F1210" s="202">
        <v>2020</v>
      </c>
      <c r="G1210" s="205">
        <v>822022</v>
      </c>
      <c r="H1210">
        <v>17368</v>
      </c>
      <c r="I1210">
        <v>777</v>
      </c>
      <c r="J1210">
        <v>1810</v>
      </c>
    </row>
    <row r="1211" spans="1:10" ht="14.5" x14ac:dyDescent="0.35">
      <c r="A1211" s="202">
        <v>18430</v>
      </c>
      <c r="B1211" s="202" t="s">
        <v>1271</v>
      </c>
      <c r="D1211" s="203">
        <v>19.2</v>
      </c>
      <c r="E1211" s="203" t="s">
        <v>215</v>
      </c>
      <c r="F1211" s="204">
        <v>2020</v>
      </c>
      <c r="G1211" s="206">
        <v>15383908</v>
      </c>
      <c r="H1211">
        <v>0</v>
      </c>
      <c r="I1211">
        <v>0</v>
      </c>
      <c r="J1211">
        <v>0</v>
      </c>
    </row>
    <row r="1212" spans="1:10" ht="14.5" x14ac:dyDescent="0.35">
      <c r="A1212" s="202">
        <v>18430</v>
      </c>
      <c r="B1212" s="202" t="s">
        <v>4377</v>
      </c>
      <c r="D1212" s="203">
        <v>2.1</v>
      </c>
      <c r="E1212" s="203" t="s">
        <v>215</v>
      </c>
      <c r="F1212" s="202">
        <v>2020</v>
      </c>
      <c r="G1212" s="202">
        <v>167976</v>
      </c>
      <c r="H1212">
        <v>168</v>
      </c>
      <c r="I1212">
        <v>1</v>
      </c>
      <c r="J1212">
        <v>3</v>
      </c>
    </row>
    <row r="1213" spans="1:10" ht="14.5" x14ac:dyDescent="0.35">
      <c r="A1213" s="202">
        <v>18430</v>
      </c>
      <c r="B1213" s="202" t="s">
        <v>1272</v>
      </c>
      <c r="D1213" s="203">
        <v>21.1</v>
      </c>
      <c r="E1213" s="203" t="s">
        <v>215</v>
      </c>
      <c r="F1213" s="202">
        <v>2020</v>
      </c>
      <c r="G1213" s="202">
        <v>20269307</v>
      </c>
      <c r="H1213">
        <v>21391</v>
      </c>
      <c r="I1213">
        <v>966</v>
      </c>
      <c r="J1213">
        <v>2253</v>
      </c>
    </row>
    <row r="1214" spans="1:10" ht="14.5" x14ac:dyDescent="0.35">
      <c r="A1214" s="202">
        <v>18430</v>
      </c>
      <c r="B1214" s="202" t="s">
        <v>4378</v>
      </c>
      <c r="D1214" s="203">
        <v>4</v>
      </c>
      <c r="E1214" s="203" t="s">
        <v>215</v>
      </c>
      <c r="F1214" s="202">
        <v>2020</v>
      </c>
      <c r="G1214" s="202">
        <v>4304485</v>
      </c>
      <c r="H1214">
        <v>4304</v>
      </c>
      <c r="I1214">
        <v>24</v>
      </c>
      <c r="J1214">
        <v>55</v>
      </c>
    </row>
    <row r="1215" spans="1:10" ht="14.5" x14ac:dyDescent="0.35">
      <c r="A1215" s="202">
        <v>18430</v>
      </c>
      <c r="B1215" s="202" t="s">
        <v>4379</v>
      </c>
      <c r="D1215" s="203">
        <v>9</v>
      </c>
      <c r="E1215" s="203" t="s">
        <v>215</v>
      </c>
      <c r="F1215" s="202">
        <v>2020</v>
      </c>
      <c r="G1215" s="202">
        <v>519</v>
      </c>
      <c r="H1215">
        <v>1</v>
      </c>
      <c r="I1215">
        <v>0</v>
      </c>
      <c r="J1215">
        <v>0</v>
      </c>
    </row>
    <row r="1216" spans="1:10" ht="14.5" x14ac:dyDescent="0.35">
      <c r="A1216" s="202">
        <v>18468</v>
      </c>
      <c r="B1216" s="202" t="s">
        <v>1273</v>
      </c>
      <c r="D1216" s="203">
        <v>24</v>
      </c>
      <c r="E1216" s="203" t="s">
        <v>215</v>
      </c>
      <c r="F1216" s="202">
        <v>2020</v>
      </c>
      <c r="G1216" s="202">
        <v>5782316</v>
      </c>
      <c r="H1216">
        <v>56718</v>
      </c>
      <c r="I1216">
        <v>0</v>
      </c>
      <c r="J1216">
        <v>15933</v>
      </c>
    </row>
    <row r="1217" spans="1:10" ht="14.5" x14ac:dyDescent="0.35">
      <c r="A1217" s="202">
        <v>18597</v>
      </c>
      <c r="B1217" s="202" t="s">
        <v>1274</v>
      </c>
      <c r="D1217" s="203">
        <v>1</v>
      </c>
      <c r="E1217" s="203" t="s">
        <v>215</v>
      </c>
      <c r="F1217" s="202">
        <v>2020</v>
      </c>
      <c r="G1217" s="202">
        <v>292846</v>
      </c>
      <c r="H1217">
        <v>293</v>
      </c>
      <c r="I1217">
        <v>0</v>
      </c>
      <c r="J1217">
        <v>0</v>
      </c>
    </row>
    <row r="1218" spans="1:10" ht="14.5" x14ac:dyDescent="0.35">
      <c r="A1218" s="202">
        <v>18597</v>
      </c>
      <c r="B1218" s="202" t="s">
        <v>1275</v>
      </c>
      <c r="D1218" s="203">
        <v>2.1</v>
      </c>
      <c r="E1218" s="203" t="s">
        <v>215</v>
      </c>
      <c r="F1218" s="202">
        <v>2020</v>
      </c>
      <c r="G1218" s="202">
        <v>300946</v>
      </c>
      <c r="H1218">
        <v>301</v>
      </c>
      <c r="I1218">
        <v>0</v>
      </c>
      <c r="J1218">
        <v>0</v>
      </c>
    </row>
    <row r="1219" spans="1:10" ht="14.5" x14ac:dyDescent="0.35">
      <c r="A1219" s="202">
        <v>18600</v>
      </c>
      <c r="B1219" s="202" t="s">
        <v>1276</v>
      </c>
      <c r="D1219" s="203">
        <v>1</v>
      </c>
      <c r="E1219" s="203" t="s">
        <v>215</v>
      </c>
      <c r="F1219" s="202">
        <v>2020</v>
      </c>
      <c r="G1219" s="202">
        <v>2489817</v>
      </c>
      <c r="H1219">
        <v>22262</v>
      </c>
      <c r="I1219">
        <v>2978</v>
      </c>
      <c r="J1219">
        <v>691</v>
      </c>
    </row>
    <row r="1220" spans="1:10" ht="14.5" x14ac:dyDescent="0.35">
      <c r="A1220" s="202">
        <v>18600</v>
      </c>
      <c r="B1220" s="202" t="s">
        <v>1280</v>
      </c>
      <c r="D1220" s="203">
        <v>17.100000000000001</v>
      </c>
      <c r="E1220" s="203" t="s">
        <v>215</v>
      </c>
      <c r="F1220" s="202">
        <v>2020</v>
      </c>
      <c r="G1220" s="204">
        <v>2364928</v>
      </c>
      <c r="H1220">
        <v>23087</v>
      </c>
      <c r="I1220">
        <v>3844</v>
      </c>
      <c r="J1220">
        <v>707</v>
      </c>
    </row>
    <row r="1221" spans="1:10" ht="14.5" x14ac:dyDescent="0.35">
      <c r="A1221" s="202">
        <v>18600</v>
      </c>
      <c r="B1221" s="202" t="s">
        <v>4380</v>
      </c>
      <c r="D1221" s="203">
        <v>17.2</v>
      </c>
      <c r="E1221" s="203" t="s">
        <v>215</v>
      </c>
      <c r="F1221" s="202">
        <v>2020</v>
      </c>
      <c r="G1221" s="203">
        <v>0</v>
      </c>
      <c r="H1221">
        <v>0</v>
      </c>
      <c r="I1221">
        <v>0</v>
      </c>
      <c r="J1221">
        <v>0</v>
      </c>
    </row>
    <row r="1222" spans="1:10" ht="14.5" x14ac:dyDescent="0.35">
      <c r="A1222" s="202">
        <v>18600</v>
      </c>
      <c r="B1222" s="202" t="s">
        <v>1281</v>
      </c>
      <c r="D1222" s="203">
        <v>19.100000000000001</v>
      </c>
      <c r="E1222" s="203" t="s">
        <v>215</v>
      </c>
      <c r="F1222" s="202">
        <v>2020</v>
      </c>
      <c r="G1222" s="205">
        <v>16857234</v>
      </c>
      <c r="H1222">
        <v>1915028</v>
      </c>
      <c r="I1222">
        <v>163249</v>
      </c>
      <c r="J1222">
        <v>34848</v>
      </c>
    </row>
    <row r="1223" spans="1:10" ht="14.5" x14ac:dyDescent="0.35">
      <c r="A1223" s="202">
        <v>18600</v>
      </c>
      <c r="B1223" s="202" t="s">
        <v>1282</v>
      </c>
      <c r="D1223" s="203">
        <v>19.2</v>
      </c>
      <c r="E1223" s="203" t="s">
        <v>215</v>
      </c>
      <c r="F1223" s="204">
        <v>2020</v>
      </c>
      <c r="G1223" s="206">
        <v>199381331</v>
      </c>
      <c r="H1223">
        <v>0</v>
      </c>
      <c r="I1223">
        <v>0</v>
      </c>
      <c r="J1223">
        <v>0</v>
      </c>
    </row>
    <row r="1224" spans="1:10" ht="14.5" x14ac:dyDescent="0.35">
      <c r="A1224" s="202">
        <v>18600</v>
      </c>
      <c r="B1224" s="202" t="s">
        <v>1277</v>
      </c>
      <c r="D1224" s="203">
        <v>2.1</v>
      </c>
      <c r="E1224" s="203" t="s">
        <v>215</v>
      </c>
      <c r="F1224" s="202">
        <v>2020</v>
      </c>
      <c r="G1224" s="202">
        <v>7756189</v>
      </c>
      <c r="H1224">
        <v>52365</v>
      </c>
      <c r="I1224">
        <v>6998</v>
      </c>
      <c r="J1224">
        <v>1624</v>
      </c>
    </row>
    <row r="1225" spans="1:10" ht="14.5" x14ac:dyDescent="0.35">
      <c r="A1225" s="202">
        <v>18600</v>
      </c>
      <c r="B1225" s="202" t="s">
        <v>1283</v>
      </c>
      <c r="D1225" s="203">
        <v>21.1</v>
      </c>
      <c r="E1225" s="203" t="s">
        <v>215</v>
      </c>
      <c r="F1225" s="202">
        <v>2020</v>
      </c>
      <c r="G1225" s="202">
        <v>198273341</v>
      </c>
      <c r="H1225">
        <v>1532837</v>
      </c>
      <c r="I1225">
        <v>130740</v>
      </c>
      <c r="J1225">
        <v>27591</v>
      </c>
    </row>
    <row r="1226" spans="1:10" ht="14.5" x14ac:dyDescent="0.35">
      <c r="A1226" s="202">
        <v>18600</v>
      </c>
      <c r="B1226" s="202" t="s">
        <v>1278</v>
      </c>
      <c r="D1226" s="203">
        <v>4</v>
      </c>
      <c r="E1226" s="203" t="s">
        <v>215</v>
      </c>
      <c r="F1226" s="202">
        <v>2020</v>
      </c>
      <c r="G1226" s="202">
        <v>179586928</v>
      </c>
      <c r="H1226">
        <v>1235618</v>
      </c>
      <c r="I1226">
        <v>170869</v>
      </c>
      <c r="J1226">
        <v>39560</v>
      </c>
    </row>
    <row r="1227" spans="1:10" ht="14.5" x14ac:dyDescent="0.35">
      <c r="A1227" s="202">
        <v>18600</v>
      </c>
      <c r="B1227" s="202" t="s">
        <v>1279</v>
      </c>
      <c r="D1227" s="203">
        <v>9</v>
      </c>
      <c r="E1227" s="203" t="s">
        <v>215</v>
      </c>
      <c r="F1227" s="202">
        <v>2020</v>
      </c>
      <c r="G1227" s="202">
        <v>5634860</v>
      </c>
      <c r="H1227">
        <v>44459</v>
      </c>
      <c r="I1227">
        <v>14158</v>
      </c>
      <c r="J1227">
        <v>2068</v>
      </c>
    </row>
    <row r="1228" spans="1:10" ht="14.5" x14ac:dyDescent="0.35">
      <c r="A1228" s="202">
        <v>18619</v>
      </c>
      <c r="B1228" s="202" t="s">
        <v>1284</v>
      </c>
      <c r="D1228" s="203">
        <v>23</v>
      </c>
      <c r="E1228" s="203" t="s">
        <v>215</v>
      </c>
      <c r="F1228" s="202">
        <v>2020</v>
      </c>
      <c r="G1228" s="202">
        <v>25955</v>
      </c>
      <c r="H1228">
        <v>579</v>
      </c>
      <c r="I1228">
        <v>62</v>
      </c>
      <c r="J1228">
        <v>16</v>
      </c>
    </row>
    <row r="1229" spans="1:10" ht="14.5" x14ac:dyDescent="0.35">
      <c r="A1229" s="202">
        <v>18619</v>
      </c>
      <c r="B1229" s="202" t="s">
        <v>1285</v>
      </c>
      <c r="D1229" s="203">
        <v>24</v>
      </c>
      <c r="E1229" s="203" t="s">
        <v>215</v>
      </c>
      <c r="F1229" s="202">
        <v>2020</v>
      </c>
      <c r="G1229" s="202">
        <v>1506053</v>
      </c>
      <c r="H1229">
        <v>45217</v>
      </c>
      <c r="I1229">
        <v>4848</v>
      </c>
      <c r="J1229">
        <v>1312</v>
      </c>
    </row>
    <row r="1230" spans="1:10" ht="14.5" x14ac:dyDescent="0.35">
      <c r="A1230" s="202">
        <v>18694</v>
      </c>
      <c r="B1230" s="202" t="s">
        <v>1286</v>
      </c>
      <c r="D1230" s="203">
        <v>1</v>
      </c>
      <c r="E1230" s="203" t="s">
        <v>215</v>
      </c>
      <c r="F1230" s="202">
        <v>2020</v>
      </c>
      <c r="G1230" s="202">
        <v>2526</v>
      </c>
      <c r="H1230">
        <v>16</v>
      </c>
      <c r="I1230">
        <v>0</v>
      </c>
      <c r="J1230">
        <v>0</v>
      </c>
    </row>
    <row r="1231" spans="1:10" ht="14.5" x14ac:dyDescent="0.35">
      <c r="A1231" s="202">
        <v>18694</v>
      </c>
      <c r="B1231" s="202" t="s">
        <v>1288</v>
      </c>
      <c r="D1231" s="203">
        <v>17.100000000000001</v>
      </c>
      <c r="E1231" s="203" t="s">
        <v>215</v>
      </c>
      <c r="F1231" s="202">
        <v>2020</v>
      </c>
      <c r="G1231" s="204">
        <v>57183</v>
      </c>
      <c r="H1231">
        <v>984</v>
      </c>
      <c r="I1231">
        <v>0</v>
      </c>
      <c r="J1231">
        <v>0</v>
      </c>
    </row>
    <row r="1232" spans="1:10" ht="14.5" x14ac:dyDescent="0.35">
      <c r="A1232" s="202">
        <v>18694</v>
      </c>
      <c r="B1232" s="202" t="s">
        <v>1289</v>
      </c>
      <c r="D1232" s="203">
        <v>17.2</v>
      </c>
      <c r="E1232" s="203" t="s">
        <v>215</v>
      </c>
      <c r="F1232" s="202">
        <v>2020</v>
      </c>
      <c r="G1232" s="203">
        <v>3619362</v>
      </c>
      <c r="H1232">
        <v>19639</v>
      </c>
      <c r="I1232">
        <v>0</v>
      </c>
      <c r="J1232">
        <v>0</v>
      </c>
    </row>
    <row r="1233" spans="1:10" ht="14.5" x14ac:dyDescent="0.35">
      <c r="A1233" s="202">
        <v>18694</v>
      </c>
      <c r="B1233" s="202" t="s">
        <v>1290</v>
      </c>
      <c r="D1233" s="203">
        <v>19.3</v>
      </c>
      <c r="E1233" s="203" t="s">
        <v>215</v>
      </c>
      <c r="F1233" s="204">
        <v>2020</v>
      </c>
      <c r="G1233" s="205">
        <v>0</v>
      </c>
      <c r="H1233">
        <v>20</v>
      </c>
      <c r="I1233">
        <v>0</v>
      </c>
      <c r="J1233">
        <v>0</v>
      </c>
    </row>
    <row r="1234" spans="1:10" ht="14.5" x14ac:dyDescent="0.35">
      <c r="A1234" s="202">
        <v>18694</v>
      </c>
      <c r="B1234" s="202" t="s">
        <v>1291</v>
      </c>
      <c r="D1234" s="203">
        <v>19.399999999999999</v>
      </c>
      <c r="E1234" s="203" t="s">
        <v>215</v>
      </c>
      <c r="F1234" s="204">
        <v>2020</v>
      </c>
      <c r="G1234" s="206">
        <v>1516</v>
      </c>
      <c r="H1234">
        <v>0</v>
      </c>
      <c r="I1234">
        <v>0</v>
      </c>
      <c r="J1234">
        <v>0</v>
      </c>
    </row>
    <row r="1235" spans="1:10" ht="14.5" x14ac:dyDescent="0.35">
      <c r="A1235" s="202">
        <v>18694</v>
      </c>
      <c r="B1235" s="202" t="s">
        <v>1287</v>
      </c>
      <c r="D1235" s="203">
        <v>2.1</v>
      </c>
      <c r="E1235" s="203" t="s">
        <v>215</v>
      </c>
      <c r="F1235" s="202">
        <v>2020</v>
      </c>
      <c r="G1235" s="202">
        <v>9589</v>
      </c>
      <c r="H1235">
        <v>31</v>
      </c>
      <c r="I1235">
        <v>0</v>
      </c>
      <c r="J1235">
        <v>0</v>
      </c>
    </row>
    <row r="1236" spans="1:10" ht="14.5" x14ac:dyDescent="0.35">
      <c r="A1236" s="202">
        <v>18694</v>
      </c>
      <c r="B1236" s="202" t="s">
        <v>1292</v>
      </c>
      <c r="D1236" s="203">
        <v>21.2</v>
      </c>
      <c r="E1236" s="203" t="s">
        <v>215</v>
      </c>
      <c r="F1236" s="202">
        <v>2020</v>
      </c>
      <c r="G1236" s="202">
        <v>951</v>
      </c>
      <c r="H1236">
        <v>7</v>
      </c>
      <c r="I1236">
        <v>0</v>
      </c>
      <c r="J1236">
        <v>0</v>
      </c>
    </row>
    <row r="1237" spans="1:10" ht="14.5" x14ac:dyDescent="0.35">
      <c r="A1237" s="202">
        <v>18694</v>
      </c>
      <c r="B1237" s="202" t="s">
        <v>4381</v>
      </c>
      <c r="D1237" s="203">
        <v>23</v>
      </c>
      <c r="E1237" s="203" t="s">
        <v>215</v>
      </c>
      <c r="F1237" s="202">
        <v>2020</v>
      </c>
      <c r="G1237" s="202">
        <v>11443</v>
      </c>
      <c r="H1237">
        <v>311</v>
      </c>
      <c r="I1237">
        <v>0</v>
      </c>
      <c r="J1237">
        <v>0</v>
      </c>
    </row>
    <row r="1238" spans="1:10" ht="14.5" x14ac:dyDescent="0.35">
      <c r="A1238" s="202">
        <v>18694</v>
      </c>
      <c r="B1238" s="202" t="s">
        <v>1293</v>
      </c>
      <c r="D1238" s="203">
        <v>24</v>
      </c>
      <c r="E1238" s="203" t="s">
        <v>215</v>
      </c>
      <c r="F1238" s="202">
        <v>2020</v>
      </c>
      <c r="G1238" s="202">
        <v>1135202</v>
      </c>
      <c r="H1238">
        <v>11886</v>
      </c>
      <c r="I1238">
        <v>0</v>
      </c>
      <c r="J1238">
        <v>0</v>
      </c>
    </row>
    <row r="1239" spans="1:10" ht="14.5" x14ac:dyDescent="0.35">
      <c r="A1239" s="202">
        <v>18767</v>
      </c>
      <c r="B1239" s="202" t="s">
        <v>1297</v>
      </c>
      <c r="D1239" s="203">
        <v>11</v>
      </c>
      <c r="E1239" s="203" t="s">
        <v>215</v>
      </c>
      <c r="F1239" s="202">
        <v>2020</v>
      </c>
      <c r="G1239" s="202">
        <v>3726281</v>
      </c>
      <c r="H1239">
        <v>36795</v>
      </c>
      <c r="I1239">
        <v>4905</v>
      </c>
      <c r="J1239">
        <v>3328</v>
      </c>
    </row>
    <row r="1240" spans="1:10" ht="14.5" x14ac:dyDescent="0.35">
      <c r="A1240" s="202">
        <v>18767</v>
      </c>
      <c r="B1240" s="202" t="s">
        <v>1298</v>
      </c>
      <c r="D1240" s="203">
        <v>17.100000000000001</v>
      </c>
      <c r="E1240" s="203" t="s">
        <v>215</v>
      </c>
      <c r="F1240" s="202">
        <v>2020</v>
      </c>
      <c r="G1240" s="204">
        <v>3126654</v>
      </c>
      <c r="H1240">
        <v>34439</v>
      </c>
      <c r="I1240">
        <v>3304</v>
      </c>
      <c r="J1240">
        <v>6092</v>
      </c>
    </row>
    <row r="1241" spans="1:10" ht="14.5" x14ac:dyDescent="0.35">
      <c r="A1241" s="202">
        <v>18767</v>
      </c>
      <c r="B1241" s="202" t="s">
        <v>1299</v>
      </c>
      <c r="D1241" s="203">
        <v>17.2</v>
      </c>
      <c r="E1241" s="203" t="s">
        <v>215</v>
      </c>
      <c r="F1241" s="202">
        <v>2020</v>
      </c>
      <c r="G1241" s="203">
        <v>422705</v>
      </c>
      <c r="H1241">
        <v>4019</v>
      </c>
      <c r="I1241">
        <v>342</v>
      </c>
      <c r="J1241">
        <v>631</v>
      </c>
    </row>
    <row r="1242" spans="1:10" ht="14.5" x14ac:dyDescent="0.35">
      <c r="A1242" s="202">
        <v>18767</v>
      </c>
      <c r="B1242" s="202" t="s">
        <v>1300</v>
      </c>
      <c r="D1242" s="203">
        <v>19.3</v>
      </c>
      <c r="E1242" s="203" t="s">
        <v>215</v>
      </c>
      <c r="F1242" s="204">
        <v>2020</v>
      </c>
      <c r="G1242" s="205">
        <v>72348</v>
      </c>
      <c r="H1242">
        <v>53203</v>
      </c>
      <c r="I1242">
        <v>5628</v>
      </c>
      <c r="J1242">
        <v>7330</v>
      </c>
    </row>
    <row r="1243" spans="1:10" ht="14.5" x14ac:dyDescent="0.35">
      <c r="A1243" s="202">
        <v>18767</v>
      </c>
      <c r="B1243" s="202" t="s">
        <v>1301</v>
      </c>
      <c r="D1243" s="203">
        <v>19.399999999999999</v>
      </c>
      <c r="E1243" s="203" t="s">
        <v>215</v>
      </c>
      <c r="F1243" s="204">
        <v>2020</v>
      </c>
      <c r="G1243" s="206">
        <v>3332332</v>
      </c>
      <c r="H1243">
        <v>0</v>
      </c>
      <c r="I1243">
        <v>0</v>
      </c>
      <c r="J1243">
        <v>0</v>
      </c>
    </row>
    <row r="1244" spans="1:10" ht="14.5" x14ac:dyDescent="0.35">
      <c r="A1244" s="202">
        <v>18767</v>
      </c>
      <c r="B1244" s="202" t="s">
        <v>1302</v>
      </c>
      <c r="D1244" s="203">
        <v>21.2</v>
      </c>
      <c r="E1244" s="203" t="s">
        <v>215</v>
      </c>
      <c r="F1244" s="202">
        <v>2020</v>
      </c>
      <c r="G1244" s="202">
        <v>1565115</v>
      </c>
      <c r="H1244">
        <v>16410</v>
      </c>
      <c r="I1244">
        <v>1736</v>
      </c>
      <c r="J1244">
        <v>2261</v>
      </c>
    </row>
    <row r="1245" spans="1:10" ht="14.5" x14ac:dyDescent="0.35">
      <c r="A1245" s="202">
        <v>18767</v>
      </c>
      <c r="B1245" s="202" t="s">
        <v>1294</v>
      </c>
      <c r="D1245" s="203">
        <v>5.0999999999999996</v>
      </c>
      <c r="E1245" s="203" t="s">
        <v>215</v>
      </c>
      <c r="F1245" s="202">
        <v>2020</v>
      </c>
      <c r="G1245" s="202">
        <v>67358698</v>
      </c>
      <c r="H1245">
        <v>433308</v>
      </c>
      <c r="I1245">
        <v>44105</v>
      </c>
      <c r="J1245">
        <v>43373</v>
      </c>
    </row>
    <row r="1246" spans="1:10" ht="14.5" x14ac:dyDescent="0.35">
      <c r="A1246" s="202">
        <v>18767</v>
      </c>
      <c r="B1246" s="202" t="s">
        <v>1295</v>
      </c>
      <c r="D1246" s="203">
        <v>5.2</v>
      </c>
      <c r="E1246" s="203" t="s">
        <v>215</v>
      </c>
      <c r="F1246" s="202">
        <v>2020</v>
      </c>
      <c r="G1246" s="202">
        <v>12046169</v>
      </c>
      <c r="H1246">
        <v>128823</v>
      </c>
      <c r="I1246">
        <v>12860</v>
      </c>
      <c r="J1246">
        <v>16109</v>
      </c>
    </row>
    <row r="1247" spans="1:10" ht="14.5" x14ac:dyDescent="0.35">
      <c r="A1247" s="202">
        <v>18767</v>
      </c>
      <c r="B1247" s="202" t="s">
        <v>1296</v>
      </c>
      <c r="D1247" s="203">
        <v>9</v>
      </c>
      <c r="E1247" s="203" t="s">
        <v>215</v>
      </c>
      <c r="F1247" s="202">
        <v>2020</v>
      </c>
      <c r="G1247" s="202">
        <v>224</v>
      </c>
      <c r="H1247">
        <v>167</v>
      </c>
      <c r="I1247">
        <v>14</v>
      </c>
      <c r="J1247">
        <v>21</v>
      </c>
    </row>
    <row r="1248" spans="1:10" ht="14.5" x14ac:dyDescent="0.35">
      <c r="A1248" s="202">
        <v>18961</v>
      </c>
      <c r="B1248" s="202" t="s">
        <v>1307</v>
      </c>
      <c r="D1248" s="203">
        <v>17.100000000000001</v>
      </c>
      <c r="E1248" s="203" t="s">
        <v>215</v>
      </c>
      <c r="F1248" s="202">
        <v>2020</v>
      </c>
      <c r="G1248" s="204">
        <v>2529711</v>
      </c>
      <c r="H1248">
        <v>34849</v>
      </c>
      <c r="I1248">
        <v>1380</v>
      </c>
      <c r="J1248">
        <v>3037</v>
      </c>
    </row>
    <row r="1249" spans="1:10" ht="14.5" x14ac:dyDescent="0.35">
      <c r="A1249" s="202">
        <v>18961</v>
      </c>
      <c r="B1249" s="202" t="s">
        <v>4382</v>
      </c>
      <c r="D1249" s="203">
        <v>17.2</v>
      </c>
      <c r="E1249" s="203" t="s">
        <v>215</v>
      </c>
      <c r="F1249" s="202">
        <v>2020</v>
      </c>
      <c r="G1249" s="203">
        <v>0</v>
      </c>
      <c r="H1249">
        <v>0</v>
      </c>
      <c r="I1249">
        <v>0</v>
      </c>
      <c r="J1249">
        <v>0</v>
      </c>
    </row>
    <row r="1250" spans="1:10" ht="14.5" x14ac:dyDescent="0.35">
      <c r="A1250" s="202">
        <v>18961</v>
      </c>
      <c r="B1250" s="202" t="s">
        <v>1308</v>
      </c>
      <c r="D1250" s="203">
        <v>18</v>
      </c>
      <c r="E1250" s="203" t="s">
        <v>215</v>
      </c>
      <c r="F1250" s="202">
        <v>2020</v>
      </c>
      <c r="G1250" s="202">
        <v>69645</v>
      </c>
      <c r="H1250">
        <v>2458</v>
      </c>
      <c r="I1250">
        <v>104</v>
      </c>
      <c r="J1250">
        <v>105</v>
      </c>
    </row>
    <row r="1251" spans="1:10" ht="14.5" x14ac:dyDescent="0.35">
      <c r="A1251" s="202">
        <v>18961</v>
      </c>
      <c r="B1251" s="202" t="s">
        <v>1309</v>
      </c>
      <c r="D1251" s="203">
        <v>19.100000000000001</v>
      </c>
      <c r="E1251" s="203" t="s">
        <v>215</v>
      </c>
      <c r="F1251" s="202">
        <v>2020</v>
      </c>
      <c r="G1251" s="205">
        <v>374809</v>
      </c>
      <c r="H1251">
        <v>55978</v>
      </c>
      <c r="I1251">
        <v>2365</v>
      </c>
      <c r="J1251">
        <v>5711</v>
      </c>
    </row>
    <row r="1252" spans="1:10" ht="14.5" x14ac:dyDescent="0.35">
      <c r="A1252" s="202">
        <v>18961</v>
      </c>
      <c r="B1252" s="202" t="s">
        <v>1310</v>
      </c>
      <c r="D1252" s="203">
        <v>19.2</v>
      </c>
      <c r="E1252" s="203" t="s">
        <v>215</v>
      </c>
      <c r="F1252" s="204">
        <v>2020</v>
      </c>
      <c r="G1252" s="206">
        <v>5592656</v>
      </c>
      <c r="H1252">
        <v>0</v>
      </c>
      <c r="I1252">
        <v>0</v>
      </c>
      <c r="J1252">
        <v>0</v>
      </c>
    </row>
    <row r="1253" spans="1:10" ht="14.5" x14ac:dyDescent="0.35">
      <c r="A1253" s="202">
        <v>18961</v>
      </c>
      <c r="B1253" s="202" t="s">
        <v>1311</v>
      </c>
      <c r="D1253" s="203">
        <v>19.3</v>
      </c>
      <c r="E1253" s="203" t="s">
        <v>215</v>
      </c>
      <c r="F1253" s="204">
        <v>2020</v>
      </c>
      <c r="G1253" s="205">
        <v>1101</v>
      </c>
      <c r="H1253">
        <v>11452</v>
      </c>
      <c r="I1253">
        <v>458</v>
      </c>
      <c r="J1253">
        <v>462</v>
      </c>
    </row>
    <row r="1254" spans="1:10" ht="14.5" x14ac:dyDescent="0.35">
      <c r="A1254" s="202">
        <v>18961</v>
      </c>
      <c r="B1254" s="202" t="s">
        <v>1312</v>
      </c>
      <c r="D1254" s="203">
        <v>19.399999999999999</v>
      </c>
      <c r="E1254" s="203" t="s">
        <v>215</v>
      </c>
      <c r="F1254" s="204">
        <v>2020</v>
      </c>
      <c r="G1254" s="206">
        <v>530560</v>
      </c>
      <c r="H1254">
        <v>0</v>
      </c>
      <c r="I1254">
        <v>0</v>
      </c>
      <c r="J1254">
        <v>0</v>
      </c>
    </row>
    <row r="1255" spans="1:10" ht="14.5" x14ac:dyDescent="0.35">
      <c r="A1255" s="202">
        <v>18961</v>
      </c>
      <c r="B1255" s="202" t="s">
        <v>1313</v>
      </c>
      <c r="D1255" s="203">
        <v>21.1</v>
      </c>
      <c r="E1255" s="203" t="s">
        <v>215</v>
      </c>
      <c r="F1255" s="202">
        <v>2020</v>
      </c>
      <c r="G1255" s="202">
        <v>7258101</v>
      </c>
      <c r="H1255">
        <v>58722</v>
      </c>
      <c r="I1255">
        <v>2348</v>
      </c>
      <c r="J1255">
        <v>5713</v>
      </c>
    </row>
    <row r="1256" spans="1:10" ht="14.5" x14ac:dyDescent="0.35">
      <c r="A1256" s="202">
        <v>18961</v>
      </c>
      <c r="B1256" s="202" t="s">
        <v>1314</v>
      </c>
      <c r="D1256" s="203">
        <v>21.2</v>
      </c>
      <c r="E1256" s="203" t="s">
        <v>215</v>
      </c>
      <c r="F1256" s="202">
        <v>2020</v>
      </c>
      <c r="G1256" s="202">
        <v>257576</v>
      </c>
      <c r="H1256">
        <v>3926</v>
      </c>
      <c r="I1256">
        <v>165</v>
      </c>
      <c r="J1256">
        <v>184</v>
      </c>
    </row>
    <row r="1257" spans="1:10" ht="14.5" x14ac:dyDescent="0.35">
      <c r="A1257" s="202">
        <v>18961</v>
      </c>
      <c r="B1257" s="202" t="s">
        <v>1315</v>
      </c>
      <c r="D1257" s="203">
        <v>23</v>
      </c>
      <c r="E1257" s="203" t="s">
        <v>215</v>
      </c>
      <c r="F1257" s="202">
        <v>2020</v>
      </c>
      <c r="G1257" s="202">
        <v>1807</v>
      </c>
      <c r="H1257">
        <v>85</v>
      </c>
      <c r="I1257">
        <v>4</v>
      </c>
      <c r="J1257">
        <v>4</v>
      </c>
    </row>
    <row r="1258" spans="1:10" ht="14.5" x14ac:dyDescent="0.35">
      <c r="A1258" s="202">
        <v>18961</v>
      </c>
      <c r="B1258" s="202" t="s">
        <v>1303</v>
      </c>
      <c r="D1258" s="203">
        <v>4</v>
      </c>
      <c r="E1258" s="203" t="s">
        <v>215</v>
      </c>
      <c r="F1258" s="202">
        <v>2020</v>
      </c>
      <c r="G1258" s="202">
        <v>19479694</v>
      </c>
      <c r="H1258">
        <v>177952</v>
      </c>
      <c r="I1258">
        <v>7052</v>
      </c>
      <c r="J1258">
        <v>17460</v>
      </c>
    </row>
    <row r="1259" spans="1:10" ht="14.5" x14ac:dyDescent="0.35">
      <c r="A1259" s="202">
        <v>18961</v>
      </c>
      <c r="B1259" s="202" t="s">
        <v>1304</v>
      </c>
      <c r="D1259" s="203">
        <v>5.0999999999999996</v>
      </c>
      <c r="E1259" s="203" t="s">
        <v>215</v>
      </c>
      <c r="F1259" s="202">
        <v>2020</v>
      </c>
      <c r="G1259" s="202">
        <v>357883</v>
      </c>
      <c r="H1259">
        <v>13962</v>
      </c>
      <c r="I1259">
        <v>604</v>
      </c>
      <c r="J1259">
        <v>697</v>
      </c>
    </row>
    <row r="1260" spans="1:10" ht="14.5" x14ac:dyDescent="0.35">
      <c r="A1260" s="202">
        <v>18961</v>
      </c>
      <c r="B1260" s="202" t="s">
        <v>1305</v>
      </c>
      <c r="D1260" s="203">
        <v>5.2</v>
      </c>
      <c r="E1260" s="203" t="s">
        <v>215</v>
      </c>
      <c r="F1260" s="202">
        <v>2020</v>
      </c>
      <c r="G1260" s="202">
        <v>4335</v>
      </c>
      <c r="H1260">
        <v>91</v>
      </c>
      <c r="I1260">
        <v>4</v>
      </c>
      <c r="J1260">
        <v>4</v>
      </c>
    </row>
    <row r="1261" spans="1:10" ht="14.5" x14ac:dyDescent="0.35">
      <c r="A1261" s="202">
        <v>18961</v>
      </c>
      <c r="B1261" s="202" t="s">
        <v>1306</v>
      </c>
      <c r="D1261" s="203">
        <v>9</v>
      </c>
      <c r="E1261" s="203" t="s">
        <v>215</v>
      </c>
      <c r="F1261" s="202">
        <v>2020</v>
      </c>
      <c r="G1261" s="202">
        <v>2391959</v>
      </c>
      <c r="H1261">
        <v>24248</v>
      </c>
      <c r="I1261">
        <v>1015</v>
      </c>
      <c r="J1261">
        <v>2420</v>
      </c>
    </row>
    <row r="1262" spans="1:10" ht="14.5" x14ac:dyDescent="0.35">
      <c r="A1262" s="202">
        <v>19038</v>
      </c>
      <c r="B1262" s="202" t="s">
        <v>1316</v>
      </c>
      <c r="D1262" s="203">
        <v>24</v>
      </c>
      <c r="E1262" s="203" t="s">
        <v>215</v>
      </c>
      <c r="F1262" s="202">
        <v>2020</v>
      </c>
      <c r="G1262" s="202">
        <v>22193821</v>
      </c>
      <c r="H1262">
        <v>70844</v>
      </c>
      <c r="I1262">
        <v>3598</v>
      </c>
      <c r="J1262">
        <v>8009</v>
      </c>
    </row>
    <row r="1263" spans="1:10" ht="14.5" x14ac:dyDescent="0.35">
      <c r="A1263" s="202">
        <v>19046</v>
      </c>
      <c r="B1263" s="202" t="s">
        <v>1319</v>
      </c>
      <c r="D1263" s="203">
        <v>19.3</v>
      </c>
      <c r="E1263" s="203" t="s">
        <v>215</v>
      </c>
      <c r="F1263" s="204">
        <v>2020</v>
      </c>
      <c r="G1263" s="205">
        <v>141115</v>
      </c>
      <c r="H1263">
        <v>219226</v>
      </c>
      <c r="I1263">
        <v>7347</v>
      </c>
      <c r="J1263">
        <v>16353</v>
      </c>
    </row>
    <row r="1264" spans="1:10" ht="14.5" x14ac:dyDescent="0.35">
      <c r="A1264" s="202">
        <v>19046</v>
      </c>
      <c r="B1264" s="202" t="s">
        <v>1320</v>
      </c>
      <c r="D1264" s="203">
        <v>19.399999999999999</v>
      </c>
      <c r="E1264" s="203" t="s">
        <v>215</v>
      </c>
      <c r="F1264" s="204">
        <v>2020</v>
      </c>
      <c r="G1264" s="206">
        <v>31261016</v>
      </c>
      <c r="H1264">
        <v>0</v>
      </c>
      <c r="I1264">
        <v>0</v>
      </c>
      <c r="J1264">
        <v>0</v>
      </c>
    </row>
    <row r="1265" spans="1:10" ht="14.5" x14ac:dyDescent="0.35">
      <c r="A1265" s="202">
        <v>19046</v>
      </c>
      <c r="B1265" s="202" t="s">
        <v>1321</v>
      </c>
      <c r="D1265" s="203">
        <v>21.2</v>
      </c>
      <c r="E1265" s="203" t="s">
        <v>215</v>
      </c>
      <c r="F1265" s="202">
        <v>2020</v>
      </c>
      <c r="G1265" s="202">
        <v>8181673</v>
      </c>
      <c r="H1265">
        <v>61622</v>
      </c>
      <c r="I1265">
        <v>2259</v>
      </c>
      <c r="J1265">
        <v>5029</v>
      </c>
    </row>
    <row r="1266" spans="1:10" ht="14.5" x14ac:dyDescent="0.35">
      <c r="A1266" s="202">
        <v>19046</v>
      </c>
      <c r="B1266" s="202" t="s">
        <v>1317</v>
      </c>
      <c r="D1266" s="203">
        <v>5.0999999999999996</v>
      </c>
      <c r="E1266" s="203" t="s">
        <v>215</v>
      </c>
      <c r="F1266" s="202">
        <v>2020</v>
      </c>
      <c r="G1266" s="202">
        <v>34661669</v>
      </c>
      <c r="H1266">
        <v>486103</v>
      </c>
      <c r="I1266">
        <v>21771</v>
      </c>
      <c r="J1266">
        <v>48459</v>
      </c>
    </row>
    <row r="1267" spans="1:10" ht="14.5" x14ac:dyDescent="0.35">
      <c r="A1267" s="202">
        <v>19046</v>
      </c>
      <c r="B1267" s="202" t="s">
        <v>1318</v>
      </c>
      <c r="D1267" s="203">
        <v>5.2</v>
      </c>
      <c r="E1267" s="203" t="s">
        <v>215</v>
      </c>
      <c r="F1267" s="202">
        <v>2020</v>
      </c>
      <c r="G1267" s="202">
        <v>10614028</v>
      </c>
      <c r="H1267">
        <v>254715</v>
      </c>
      <c r="I1267">
        <v>16428</v>
      </c>
      <c r="J1267">
        <v>36566</v>
      </c>
    </row>
    <row r="1268" spans="1:10" ht="14.5" x14ac:dyDescent="0.35">
      <c r="A1268" s="202">
        <v>19062</v>
      </c>
      <c r="B1268" s="202" t="s">
        <v>1322</v>
      </c>
      <c r="D1268" s="203">
        <v>19.100000000000001</v>
      </c>
      <c r="E1268" s="203" t="s">
        <v>215</v>
      </c>
      <c r="F1268" s="202">
        <v>2020</v>
      </c>
      <c r="G1268" s="205">
        <v>326099</v>
      </c>
      <c r="H1268">
        <v>71982</v>
      </c>
      <c r="I1268">
        <v>2089</v>
      </c>
      <c r="J1268">
        <v>4650</v>
      </c>
    </row>
    <row r="1269" spans="1:10" ht="14.5" x14ac:dyDescent="0.35">
      <c r="A1269" s="202">
        <v>19062</v>
      </c>
      <c r="B1269" s="202" t="s">
        <v>1323</v>
      </c>
      <c r="D1269" s="203">
        <v>19.2</v>
      </c>
      <c r="E1269" s="203" t="s">
        <v>215</v>
      </c>
      <c r="F1269" s="204">
        <v>2020</v>
      </c>
      <c r="G1269" s="206">
        <v>5039646</v>
      </c>
      <c r="H1269">
        <v>0</v>
      </c>
      <c r="I1269">
        <v>0</v>
      </c>
      <c r="J1269">
        <v>0</v>
      </c>
    </row>
    <row r="1270" spans="1:10" ht="14.5" x14ac:dyDescent="0.35">
      <c r="A1270" s="202">
        <v>19062</v>
      </c>
      <c r="B1270" s="202" t="s">
        <v>1324</v>
      </c>
      <c r="D1270" s="203">
        <v>21.1</v>
      </c>
      <c r="E1270" s="203" t="s">
        <v>215</v>
      </c>
      <c r="F1270" s="202">
        <v>2020</v>
      </c>
      <c r="G1270" s="202">
        <v>5305182</v>
      </c>
      <c r="H1270">
        <v>62234</v>
      </c>
      <c r="I1270">
        <v>1971</v>
      </c>
      <c r="J1270">
        <v>4387</v>
      </c>
    </row>
    <row r="1271" spans="1:10" ht="14.5" x14ac:dyDescent="0.35">
      <c r="A1271" s="202">
        <v>19070</v>
      </c>
      <c r="B1271" s="202" t="s">
        <v>1325</v>
      </c>
      <c r="D1271" s="203">
        <v>1</v>
      </c>
      <c r="E1271" s="203" t="s">
        <v>215</v>
      </c>
      <c r="F1271" s="202">
        <v>2020</v>
      </c>
      <c r="G1271" s="202">
        <v>1328092</v>
      </c>
      <c r="H1271">
        <v>20058</v>
      </c>
      <c r="I1271">
        <v>556</v>
      </c>
      <c r="J1271">
        <v>1238</v>
      </c>
    </row>
    <row r="1272" spans="1:10" ht="14.5" x14ac:dyDescent="0.35">
      <c r="A1272" s="202">
        <v>19070</v>
      </c>
      <c r="B1272" s="202" t="s">
        <v>1328</v>
      </c>
      <c r="D1272" s="203">
        <v>17.100000000000001</v>
      </c>
      <c r="E1272" s="203" t="s">
        <v>215</v>
      </c>
      <c r="F1272" s="202">
        <v>2020</v>
      </c>
      <c r="G1272" s="204">
        <v>47498</v>
      </c>
      <c r="H1272">
        <v>25581</v>
      </c>
      <c r="I1272">
        <v>753</v>
      </c>
      <c r="J1272">
        <v>1675</v>
      </c>
    </row>
    <row r="1273" spans="1:10" ht="14.5" x14ac:dyDescent="0.35">
      <c r="A1273" s="202">
        <v>19070</v>
      </c>
      <c r="B1273" s="202" t="s">
        <v>4383</v>
      </c>
      <c r="D1273" s="203">
        <v>17.2</v>
      </c>
      <c r="E1273" s="203" t="s">
        <v>215</v>
      </c>
      <c r="F1273" s="202">
        <v>2020</v>
      </c>
      <c r="G1273" s="203">
        <v>0</v>
      </c>
      <c r="H1273">
        <v>1</v>
      </c>
      <c r="I1273">
        <v>0</v>
      </c>
      <c r="J1273">
        <v>0</v>
      </c>
    </row>
    <row r="1274" spans="1:10" ht="14.5" x14ac:dyDescent="0.35">
      <c r="A1274" s="202">
        <v>19070</v>
      </c>
      <c r="B1274" s="202" t="s">
        <v>1326</v>
      </c>
      <c r="D1274" s="203">
        <v>2.1</v>
      </c>
      <c r="E1274" s="203" t="s">
        <v>215</v>
      </c>
      <c r="F1274" s="202">
        <v>2020</v>
      </c>
      <c r="G1274" s="202">
        <v>5308128</v>
      </c>
      <c r="H1274">
        <v>14628</v>
      </c>
      <c r="I1274">
        <v>378</v>
      </c>
      <c r="J1274">
        <v>841</v>
      </c>
    </row>
    <row r="1275" spans="1:10" ht="14.5" x14ac:dyDescent="0.35">
      <c r="A1275" s="202">
        <v>19070</v>
      </c>
      <c r="B1275" s="202" t="s">
        <v>4384</v>
      </c>
      <c r="D1275" s="203">
        <v>5.0999999999999996</v>
      </c>
      <c r="E1275" s="203" t="s">
        <v>215</v>
      </c>
      <c r="F1275" s="202">
        <v>2020</v>
      </c>
      <c r="G1275" s="202">
        <v>43080</v>
      </c>
      <c r="H1275">
        <v>1277</v>
      </c>
      <c r="I1275">
        <v>53</v>
      </c>
      <c r="J1275">
        <v>117</v>
      </c>
    </row>
    <row r="1276" spans="1:10" ht="14.5" x14ac:dyDescent="0.35">
      <c r="A1276" s="202">
        <v>19070</v>
      </c>
      <c r="B1276" s="202" t="s">
        <v>4385</v>
      </c>
      <c r="D1276" s="203">
        <v>5.2</v>
      </c>
      <c r="E1276" s="203" t="s">
        <v>215</v>
      </c>
      <c r="F1276" s="202">
        <v>2020</v>
      </c>
      <c r="G1276" s="202">
        <v>776</v>
      </c>
      <c r="H1276">
        <v>359</v>
      </c>
      <c r="I1276">
        <v>23</v>
      </c>
      <c r="J1276">
        <v>51</v>
      </c>
    </row>
    <row r="1277" spans="1:10" ht="14.5" x14ac:dyDescent="0.35">
      <c r="A1277" s="202">
        <v>19070</v>
      </c>
      <c r="B1277" s="202" t="s">
        <v>1327</v>
      </c>
      <c r="D1277" s="203">
        <v>9</v>
      </c>
      <c r="E1277" s="203" t="s">
        <v>215</v>
      </c>
      <c r="F1277" s="202">
        <v>2020</v>
      </c>
      <c r="G1277" s="202">
        <v>61779</v>
      </c>
      <c r="H1277">
        <v>11513</v>
      </c>
      <c r="I1277">
        <v>423</v>
      </c>
      <c r="J1277">
        <v>943</v>
      </c>
    </row>
    <row r="1278" spans="1:10" ht="14.5" x14ac:dyDescent="0.35">
      <c r="A1278" s="202">
        <v>19100</v>
      </c>
      <c r="B1278" s="202" t="s">
        <v>1329</v>
      </c>
      <c r="D1278" s="203">
        <v>1</v>
      </c>
      <c r="E1278" s="203" t="s">
        <v>215</v>
      </c>
      <c r="F1278" s="202">
        <v>2020</v>
      </c>
      <c r="G1278" s="202">
        <v>327239</v>
      </c>
      <c r="H1278">
        <v>38969</v>
      </c>
      <c r="I1278">
        <v>1566</v>
      </c>
      <c r="J1278">
        <v>3066</v>
      </c>
    </row>
    <row r="1279" spans="1:10" ht="14.5" x14ac:dyDescent="0.35">
      <c r="A1279" s="202">
        <v>19100</v>
      </c>
      <c r="B1279" s="202" t="s">
        <v>1333</v>
      </c>
      <c r="D1279" s="203">
        <v>17.100000000000001</v>
      </c>
      <c r="E1279" s="203" t="s">
        <v>215</v>
      </c>
      <c r="F1279" s="202">
        <v>2020</v>
      </c>
      <c r="G1279" s="204">
        <v>1222060</v>
      </c>
      <c r="H1279">
        <v>108994</v>
      </c>
      <c r="I1279">
        <v>4350</v>
      </c>
      <c r="J1279">
        <v>13335</v>
      </c>
    </row>
    <row r="1280" spans="1:10" ht="14.5" x14ac:dyDescent="0.35">
      <c r="A1280" s="202">
        <v>19100</v>
      </c>
      <c r="B1280" s="202" t="s">
        <v>4386</v>
      </c>
      <c r="D1280" s="203">
        <v>17.2</v>
      </c>
      <c r="E1280" s="203" t="s">
        <v>215</v>
      </c>
      <c r="F1280" s="202">
        <v>2020</v>
      </c>
      <c r="G1280" s="203">
        <v>0</v>
      </c>
      <c r="H1280">
        <v>0</v>
      </c>
      <c r="I1280">
        <v>0</v>
      </c>
      <c r="J1280">
        <v>0</v>
      </c>
    </row>
    <row r="1281" spans="1:10" ht="14.5" x14ac:dyDescent="0.35">
      <c r="A1281" s="202">
        <v>19100</v>
      </c>
      <c r="B1281" s="202" t="s">
        <v>1334</v>
      </c>
      <c r="D1281" s="203">
        <v>18</v>
      </c>
      <c r="E1281" s="203" t="s">
        <v>215</v>
      </c>
      <c r="F1281" s="202">
        <v>2020</v>
      </c>
      <c r="G1281" s="202">
        <v>184642</v>
      </c>
      <c r="H1281">
        <v>3035</v>
      </c>
      <c r="I1281">
        <v>135</v>
      </c>
      <c r="J1281">
        <v>401</v>
      </c>
    </row>
    <row r="1282" spans="1:10" ht="14.5" x14ac:dyDescent="0.35">
      <c r="A1282" s="202">
        <v>19100</v>
      </c>
      <c r="B1282" s="202" t="s">
        <v>1335</v>
      </c>
      <c r="D1282" s="203">
        <v>19.3</v>
      </c>
      <c r="E1282" s="203" t="s">
        <v>215</v>
      </c>
      <c r="F1282" s="204">
        <v>2020</v>
      </c>
      <c r="G1282" s="205">
        <v>17316</v>
      </c>
      <c r="H1282">
        <v>25923</v>
      </c>
      <c r="I1282">
        <v>904</v>
      </c>
      <c r="J1282">
        <v>3258</v>
      </c>
    </row>
    <row r="1283" spans="1:10" ht="14.5" x14ac:dyDescent="0.35">
      <c r="A1283" s="202">
        <v>19100</v>
      </c>
      <c r="B1283" s="202" t="s">
        <v>1336</v>
      </c>
      <c r="D1283" s="203">
        <v>19.399999999999999</v>
      </c>
      <c r="E1283" s="203" t="s">
        <v>215</v>
      </c>
      <c r="F1283" s="204">
        <v>2020</v>
      </c>
      <c r="G1283" s="206">
        <v>4427291</v>
      </c>
      <c r="H1283">
        <v>0</v>
      </c>
      <c r="I1283">
        <v>0</v>
      </c>
      <c r="J1283">
        <v>0</v>
      </c>
    </row>
    <row r="1284" spans="1:10" ht="14.5" x14ac:dyDescent="0.35">
      <c r="A1284" s="202">
        <v>19100</v>
      </c>
      <c r="B1284" s="202" t="s">
        <v>1330</v>
      </c>
      <c r="D1284" s="203">
        <v>2.1</v>
      </c>
      <c r="E1284" s="203" t="s">
        <v>215</v>
      </c>
      <c r="F1284" s="202">
        <v>2020</v>
      </c>
      <c r="G1284" s="202">
        <v>2676597</v>
      </c>
      <c r="H1284">
        <v>42979</v>
      </c>
      <c r="I1284">
        <v>1829</v>
      </c>
      <c r="J1284">
        <v>4192</v>
      </c>
    </row>
    <row r="1285" spans="1:10" ht="14.5" x14ac:dyDescent="0.35">
      <c r="A1285" s="202">
        <v>19100</v>
      </c>
      <c r="B1285" s="202" t="s">
        <v>1337</v>
      </c>
      <c r="D1285" s="203">
        <v>21.2</v>
      </c>
      <c r="E1285" s="203" t="s">
        <v>215</v>
      </c>
      <c r="F1285" s="202">
        <v>2020</v>
      </c>
      <c r="G1285" s="202">
        <v>566372</v>
      </c>
      <c r="H1285">
        <v>7219</v>
      </c>
      <c r="I1285">
        <v>255</v>
      </c>
      <c r="J1285">
        <v>893</v>
      </c>
    </row>
    <row r="1286" spans="1:10" ht="14.5" x14ac:dyDescent="0.35">
      <c r="A1286" s="202">
        <v>19100</v>
      </c>
      <c r="B1286" s="202" t="s">
        <v>1331</v>
      </c>
      <c r="D1286" s="203">
        <v>5.0999999999999996</v>
      </c>
      <c r="E1286" s="203" t="s">
        <v>215</v>
      </c>
      <c r="F1286" s="202">
        <v>2020</v>
      </c>
      <c r="G1286" s="202">
        <v>13584522</v>
      </c>
      <c r="H1286">
        <v>206941</v>
      </c>
      <c r="I1286">
        <v>7797</v>
      </c>
      <c r="J1286">
        <v>24826</v>
      </c>
    </row>
    <row r="1287" spans="1:10" ht="14.5" x14ac:dyDescent="0.35">
      <c r="A1287" s="202">
        <v>19100</v>
      </c>
      <c r="B1287" s="202" t="s">
        <v>1332</v>
      </c>
      <c r="D1287" s="203">
        <v>5.2</v>
      </c>
      <c r="E1287" s="203" t="s">
        <v>215</v>
      </c>
      <c r="F1287" s="202">
        <v>2020</v>
      </c>
      <c r="G1287" s="202">
        <v>5912720</v>
      </c>
      <c r="H1287">
        <v>136107</v>
      </c>
      <c r="I1287">
        <v>5509</v>
      </c>
      <c r="J1287">
        <v>16434</v>
      </c>
    </row>
    <row r="1288" spans="1:10" ht="14.5" x14ac:dyDescent="0.35">
      <c r="A1288" s="202">
        <v>19119</v>
      </c>
      <c r="B1288" s="202" t="s">
        <v>4387</v>
      </c>
      <c r="D1288" s="203">
        <v>19.100000000000001</v>
      </c>
      <c r="E1288" s="203" t="s">
        <v>215</v>
      </c>
      <c r="F1288" s="202">
        <v>2020</v>
      </c>
      <c r="G1288" s="205">
        <v>0</v>
      </c>
      <c r="H1288">
        <v>11313</v>
      </c>
      <c r="I1288">
        <v>642</v>
      </c>
      <c r="J1288">
        <v>2016</v>
      </c>
    </row>
    <row r="1289" spans="1:10" ht="14.5" x14ac:dyDescent="0.35">
      <c r="A1289" s="202">
        <v>19119</v>
      </c>
      <c r="B1289" s="202" t="s">
        <v>1338</v>
      </c>
      <c r="D1289" s="203">
        <v>19.2</v>
      </c>
      <c r="E1289" s="203" t="s">
        <v>215</v>
      </c>
      <c r="F1289" s="204">
        <v>2020</v>
      </c>
      <c r="G1289" s="206">
        <v>4470668</v>
      </c>
      <c r="H1289">
        <v>0</v>
      </c>
      <c r="I1289">
        <v>0</v>
      </c>
      <c r="J1289">
        <v>0</v>
      </c>
    </row>
    <row r="1290" spans="1:10" ht="14.5" x14ac:dyDescent="0.35">
      <c r="A1290" s="202">
        <v>19119</v>
      </c>
      <c r="B1290" s="202" t="s">
        <v>1339</v>
      </c>
      <c r="D1290" s="203">
        <v>21.1</v>
      </c>
      <c r="E1290" s="203" t="s">
        <v>215</v>
      </c>
      <c r="F1290" s="202">
        <v>2020</v>
      </c>
      <c r="G1290" s="202">
        <v>1733855</v>
      </c>
      <c r="H1290">
        <v>1736</v>
      </c>
      <c r="I1290">
        <v>98</v>
      </c>
      <c r="J1290">
        <v>213</v>
      </c>
    </row>
    <row r="1291" spans="1:10" ht="14.5" x14ac:dyDescent="0.35">
      <c r="A1291" s="202">
        <v>19208</v>
      </c>
      <c r="B1291" s="202" t="s">
        <v>1340</v>
      </c>
      <c r="D1291" s="203">
        <v>1</v>
      </c>
      <c r="E1291" s="203" t="s">
        <v>215</v>
      </c>
      <c r="F1291" s="202">
        <v>2020</v>
      </c>
      <c r="G1291" s="202">
        <v>304316</v>
      </c>
      <c r="H1291">
        <v>304</v>
      </c>
      <c r="I1291">
        <v>2</v>
      </c>
      <c r="J1291">
        <v>2</v>
      </c>
    </row>
    <row r="1292" spans="1:10" ht="14.5" x14ac:dyDescent="0.35">
      <c r="A1292" s="202">
        <v>19208</v>
      </c>
      <c r="B1292" s="202" t="s">
        <v>1344</v>
      </c>
      <c r="D1292" s="203">
        <v>17.100000000000001</v>
      </c>
      <c r="E1292" s="203" t="s">
        <v>215</v>
      </c>
      <c r="F1292" s="202">
        <v>2020</v>
      </c>
      <c r="G1292" s="204">
        <v>70610</v>
      </c>
      <c r="H1292">
        <v>71</v>
      </c>
      <c r="I1292">
        <v>0</v>
      </c>
      <c r="J1292">
        <v>0</v>
      </c>
    </row>
    <row r="1293" spans="1:10" ht="14.5" x14ac:dyDescent="0.35">
      <c r="A1293" s="202">
        <v>19208</v>
      </c>
      <c r="B1293" s="202" t="s">
        <v>4388</v>
      </c>
      <c r="D1293" s="203">
        <v>17.2</v>
      </c>
      <c r="E1293" s="203" t="s">
        <v>215</v>
      </c>
      <c r="F1293" s="202">
        <v>2020</v>
      </c>
      <c r="G1293" s="203">
        <v>0</v>
      </c>
      <c r="H1293">
        <v>0</v>
      </c>
      <c r="I1293">
        <v>0</v>
      </c>
      <c r="J1293">
        <v>0</v>
      </c>
    </row>
    <row r="1294" spans="1:10" ht="14.5" x14ac:dyDescent="0.35">
      <c r="A1294" s="202">
        <v>19208</v>
      </c>
      <c r="B1294" s="202" t="s">
        <v>1341</v>
      </c>
      <c r="D1294" s="203">
        <v>2.1</v>
      </c>
      <c r="E1294" s="203" t="s">
        <v>215</v>
      </c>
      <c r="F1294" s="202">
        <v>2020</v>
      </c>
      <c r="G1294" s="202">
        <v>1477052</v>
      </c>
      <c r="H1294">
        <v>1477</v>
      </c>
      <c r="I1294">
        <v>9</v>
      </c>
      <c r="J1294">
        <v>9</v>
      </c>
    </row>
    <row r="1295" spans="1:10" ht="14.5" x14ac:dyDescent="0.35">
      <c r="A1295" s="202">
        <v>19208</v>
      </c>
      <c r="B1295" s="202" t="s">
        <v>4389</v>
      </c>
      <c r="D1295" s="203">
        <v>3</v>
      </c>
      <c r="E1295" s="203" t="s">
        <v>215</v>
      </c>
      <c r="F1295" s="202">
        <v>2020</v>
      </c>
      <c r="G1295" s="202">
        <v>1141681</v>
      </c>
      <c r="H1295">
        <v>1142</v>
      </c>
      <c r="I1295">
        <v>0</v>
      </c>
      <c r="J1295">
        <v>0</v>
      </c>
    </row>
    <row r="1296" spans="1:10" ht="14.5" x14ac:dyDescent="0.35">
      <c r="A1296" s="202">
        <v>19208</v>
      </c>
      <c r="B1296" s="202" t="s">
        <v>1342</v>
      </c>
      <c r="D1296" s="203">
        <v>4</v>
      </c>
      <c r="E1296" s="203" t="s">
        <v>215</v>
      </c>
      <c r="F1296" s="202">
        <v>2020</v>
      </c>
      <c r="G1296" s="202">
        <v>16056218</v>
      </c>
      <c r="H1296">
        <v>16056</v>
      </c>
      <c r="I1296">
        <v>0</v>
      </c>
      <c r="J1296">
        <v>0</v>
      </c>
    </row>
    <row r="1297" spans="1:10" ht="14.5" x14ac:dyDescent="0.35">
      <c r="A1297" s="202">
        <v>19208</v>
      </c>
      <c r="B1297" s="202" t="s">
        <v>1343</v>
      </c>
      <c r="D1297" s="203">
        <v>9</v>
      </c>
      <c r="E1297" s="203" t="s">
        <v>215</v>
      </c>
      <c r="F1297" s="202">
        <v>2020</v>
      </c>
      <c r="G1297" s="202">
        <v>258291</v>
      </c>
      <c r="H1297">
        <v>258</v>
      </c>
      <c r="I1297">
        <v>2</v>
      </c>
      <c r="J1297">
        <v>1</v>
      </c>
    </row>
    <row r="1298" spans="1:10" ht="14.5" x14ac:dyDescent="0.35">
      <c r="A1298" s="202">
        <v>19216</v>
      </c>
      <c r="B1298" s="202" t="s">
        <v>1345</v>
      </c>
      <c r="D1298" s="203">
        <v>1</v>
      </c>
      <c r="E1298" s="203" t="s">
        <v>215</v>
      </c>
      <c r="F1298" s="202">
        <v>2020</v>
      </c>
      <c r="G1298" s="202">
        <v>23688</v>
      </c>
      <c r="H1298">
        <v>24</v>
      </c>
      <c r="I1298">
        <v>1</v>
      </c>
      <c r="J1298">
        <v>1</v>
      </c>
    </row>
    <row r="1299" spans="1:10" ht="14.5" x14ac:dyDescent="0.35">
      <c r="A1299" s="202">
        <v>19216</v>
      </c>
      <c r="B1299" s="202" t="s">
        <v>1350</v>
      </c>
      <c r="D1299" s="203">
        <v>17.100000000000001</v>
      </c>
      <c r="E1299" s="203" t="s">
        <v>215</v>
      </c>
      <c r="F1299" s="202">
        <v>2020</v>
      </c>
      <c r="G1299" s="204">
        <v>39169</v>
      </c>
      <c r="H1299">
        <v>-21</v>
      </c>
      <c r="I1299">
        <v>-1</v>
      </c>
      <c r="J1299">
        <v>0</v>
      </c>
    </row>
    <row r="1300" spans="1:10" ht="14.5" x14ac:dyDescent="0.35">
      <c r="A1300" s="202">
        <v>19216</v>
      </c>
      <c r="B1300" s="202" t="s">
        <v>1351</v>
      </c>
      <c r="D1300" s="203">
        <v>17.2</v>
      </c>
      <c r="E1300" s="203" t="s">
        <v>215</v>
      </c>
      <c r="F1300" s="202">
        <v>2020</v>
      </c>
      <c r="G1300" s="203">
        <v>1117</v>
      </c>
      <c r="H1300">
        <v>1</v>
      </c>
      <c r="I1300">
        <v>0</v>
      </c>
      <c r="J1300">
        <v>0</v>
      </c>
    </row>
    <row r="1301" spans="1:10" ht="14.5" x14ac:dyDescent="0.35">
      <c r="A1301" s="202">
        <v>19216</v>
      </c>
      <c r="B1301" s="202" t="s">
        <v>1352</v>
      </c>
      <c r="D1301" s="203">
        <v>18</v>
      </c>
      <c r="E1301" s="203" t="s">
        <v>215</v>
      </c>
      <c r="F1301" s="202">
        <v>2020</v>
      </c>
      <c r="G1301" s="202">
        <v>19850</v>
      </c>
      <c r="H1301">
        <v>20</v>
      </c>
      <c r="I1301">
        <v>1</v>
      </c>
      <c r="J1301">
        <v>0</v>
      </c>
    </row>
    <row r="1302" spans="1:10" ht="14.5" x14ac:dyDescent="0.35">
      <c r="A1302" s="202">
        <v>19216</v>
      </c>
      <c r="B1302" s="202" t="s">
        <v>1353</v>
      </c>
      <c r="D1302" s="203">
        <v>19.3</v>
      </c>
      <c r="E1302" s="203" t="s">
        <v>215</v>
      </c>
      <c r="F1302" s="204">
        <v>2020</v>
      </c>
      <c r="G1302" s="205">
        <v>0</v>
      </c>
      <c r="H1302">
        <v>5268</v>
      </c>
      <c r="I1302">
        <v>159</v>
      </c>
      <c r="J1302">
        <v>196</v>
      </c>
    </row>
    <row r="1303" spans="1:10" ht="14.5" x14ac:dyDescent="0.35">
      <c r="A1303" s="202">
        <v>19216</v>
      </c>
      <c r="B1303" s="202" t="s">
        <v>1354</v>
      </c>
      <c r="D1303" s="203">
        <v>19.399999999999999</v>
      </c>
      <c r="E1303" s="203" t="s">
        <v>215</v>
      </c>
      <c r="F1303" s="204">
        <v>2020</v>
      </c>
      <c r="G1303" s="206">
        <v>21843</v>
      </c>
      <c r="H1303">
        <v>0</v>
      </c>
      <c r="I1303">
        <v>0</v>
      </c>
      <c r="J1303">
        <v>0</v>
      </c>
    </row>
    <row r="1304" spans="1:10" ht="14.5" x14ac:dyDescent="0.35">
      <c r="A1304" s="202">
        <v>19216</v>
      </c>
      <c r="B1304" s="202" t="s">
        <v>1346</v>
      </c>
      <c r="D1304" s="203">
        <v>2.1</v>
      </c>
      <c r="E1304" s="203" t="s">
        <v>215</v>
      </c>
      <c r="F1304" s="202">
        <v>2020</v>
      </c>
      <c r="G1304" s="202">
        <v>91890</v>
      </c>
      <c r="H1304">
        <v>92</v>
      </c>
      <c r="I1304">
        <v>3</v>
      </c>
      <c r="J1304">
        <v>3</v>
      </c>
    </row>
    <row r="1305" spans="1:10" ht="14.5" x14ac:dyDescent="0.35">
      <c r="A1305" s="202">
        <v>19216</v>
      </c>
      <c r="B1305" s="202" t="s">
        <v>1355</v>
      </c>
      <c r="D1305" s="203">
        <v>21.2</v>
      </c>
      <c r="E1305" s="203" t="s">
        <v>215</v>
      </c>
      <c r="F1305" s="202">
        <v>2020</v>
      </c>
      <c r="G1305" s="202">
        <v>8107</v>
      </c>
      <c r="H1305">
        <v>8</v>
      </c>
      <c r="I1305">
        <v>0</v>
      </c>
      <c r="J1305">
        <v>1</v>
      </c>
    </row>
    <row r="1306" spans="1:10" ht="14.5" x14ac:dyDescent="0.35">
      <c r="A1306" s="202">
        <v>19216</v>
      </c>
      <c r="B1306" s="202" t="s">
        <v>1347</v>
      </c>
      <c r="D1306" s="203">
        <v>5.0999999999999996</v>
      </c>
      <c r="E1306" s="203" t="s">
        <v>215</v>
      </c>
      <c r="F1306" s="202">
        <v>2020</v>
      </c>
      <c r="G1306" s="202">
        <v>1399056</v>
      </c>
      <c r="H1306">
        <v>1335</v>
      </c>
      <c r="I1306">
        <v>40</v>
      </c>
      <c r="J1306">
        <v>50</v>
      </c>
    </row>
    <row r="1307" spans="1:10" ht="14.5" x14ac:dyDescent="0.35">
      <c r="A1307" s="202">
        <v>19216</v>
      </c>
      <c r="B1307" s="202" t="s">
        <v>1348</v>
      </c>
      <c r="D1307" s="203">
        <v>5.2</v>
      </c>
      <c r="E1307" s="203" t="s">
        <v>215</v>
      </c>
      <c r="F1307" s="202">
        <v>2020</v>
      </c>
      <c r="G1307" s="202">
        <v>369046</v>
      </c>
      <c r="H1307">
        <v>356</v>
      </c>
      <c r="I1307">
        <v>11</v>
      </c>
      <c r="J1307">
        <v>13</v>
      </c>
    </row>
    <row r="1308" spans="1:10" ht="14.5" x14ac:dyDescent="0.35">
      <c r="A1308" s="202">
        <v>19216</v>
      </c>
      <c r="B1308" s="202" t="s">
        <v>1349</v>
      </c>
      <c r="D1308" s="203">
        <v>9</v>
      </c>
      <c r="E1308" s="203" t="s">
        <v>215</v>
      </c>
      <c r="F1308" s="202">
        <v>2020</v>
      </c>
      <c r="G1308" s="202">
        <v>2181</v>
      </c>
      <c r="H1308">
        <v>5</v>
      </c>
      <c r="I1308">
        <v>0</v>
      </c>
      <c r="J1308">
        <v>0</v>
      </c>
    </row>
    <row r="1309" spans="1:10" ht="14.5" x14ac:dyDescent="0.35">
      <c r="A1309" s="202">
        <v>19224</v>
      </c>
      <c r="B1309" s="202" t="s">
        <v>1356</v>
      </c>
      <c r="D1309" s="203">
        <v>19.3</v>
      </c>
      <c r="E1309" s="203" t="s">
        <v>215</v>
      </c>
      <c r="F1309" s="204">
        <v>2020</v>
      </c>
      <c r="G1309" s="205">
        <v>21943</v>
      </c>
      <c r="H1309">
        <v>2032</v>
      </c>
      <c r="I1309">
        <v>123</v>
      </c>
      <c r="J1309">
        <v>274</v>
      </c>
    </row>
    <row r="1310" spans="1:10" ht="14.5" x14ac:dyDescent="0.35">
      <c r="A1310" s="202">
        <v>19224</v>
      </c>
      <c r="B1310" s="202" t="s">
        <v>1357</v>
      </c>
      <c r="D1310" s="203">
        <v>19.399999999999999</v>
      </c>
      <c r="E1310" s="203" t="s">
        <v>215</v>
      </c>
      <c r="F1310" s="204">
        <v>2020</v>
      </c>
      <c r="G1310" s="206">
        <v>2007676</v>
      </c>
      <c r="H1310">
        <v>0</v>
      </c>
      <c r="I1310">
        <v>0</v>
      </c>
      <c r="J1310">
        <v>0</v>
      </c>
    </row>
    <row r="1311" spans="1:10" ht="14.5" x14ac:dyDescent="0.35">
      <c r="A1311" s="202">
        <v>19224</v>
      </c>
      <c r="B1311" s="202" t="s">
        <v>1358</v>
      </c>
      <c r="D1311" s="203">
        <v>21.2</v>
      </c>
      <c r="E1311" s="203" t="s">
        <v>215</v>
      </c>
      <c r="F1311" s="202">
        <v>2020</v>
      </c>
      <c r="G1311" s="202">
        <v>593821</v>
      </c>
      <c r="H1311">
        <v>595</v>
      </c>
      <c r="I1311">
        <v>24</v>
      </c>
      <c r="J1311">
        <v>53</v>
      </c>
    </row>
    <row r="1312" spans="1:10" ht="14.5" x14ac:dyDescent="0.35">
      <c r="A1312" s="202">
        <v>19232</v>
      </c>
      <c r="B1312" s="202" t="s">
        <v>1359</v>
      </c>
      <c r="D1312" s="203">
        <v>1</v>
      </c>
      <c r="E1312" s="203" t="s">
        <v>215</v>
      </c>
      <c r="F1312" s="202">
        <v>2020</v>
      </c>
      <c r="G1312" s="202">
        <v>5398</v>
      </c>
      <c r="H1312">
        <v>717</v>
      </c>
      <c r="I1312">
        <v>52</v>
      </c>
      <c r="J1312">
        <v>95</v>
      </c>
    </row>
    <row r="1313" spans="1:10" ht="14.5" x14ac:dyDescent="0.35">
      <c r="A1313" s="202">
        <v>19232</v>
      </c>
      <c r="B1313" s="202" t="s">
        <v>1365</v>
      </c>
      <c r="D1313" s="203">
        <v>17.100000000000001</v>
      </c>
      <c r="E1313" s="203" t="s">
        <v>215</v>
      </c>
      <c r="F1313" s="202">
        <v>2020</v>
      </c>
      <c r="G1313" s="204">
        <v>2771003</v>
      </c>
      <c r="H1313">
        <v>123030</v>
      </c>
      <c r="I1313">
        <v>5528</v>
      </c>
      <c r="J1313">
        <v>7311</v>
      </c>
    </row>
    <row r="1314" spans="1:10" ht="14.5" x14ac:dyDescent="0.35">
      <c r="A1314" s="202">
        <v>19232</v>
      </c>
      <c r="B1314" s="202" t="s">
        <v>4390</v>
      </c>
      <c r="D1314" s="203">
        <v>17.2</v>
      </c>
      <c r="E1314" s="203" t="s">
        <v>215</v>
      </c>
      <c r="F1314" s="202">
        <v>2020</v>
      </c>
      <c r="G1314" s="203">
        <v>0</v>
      </c>
      <c r="H1314">
        <v>0</v>
      </c>
      <c r="I1314">
        <v>0</v>
      </c>
      <c r="J1314">
        <v>0</v>
      </c>
    </row>
    <row r="1315" spans="1:10" ht="14.5" x14ac:dyDescent="0.35">
      <c r="A1315" s="202">
        <v>19232</v>
      </c>
      <c r="B1315" s="202" t="s">
        <v>1366</v>
      </c>
      <c r="D1315" s="203">
        <v>18</v>
      </c>
      <c r="E1315" s="203" t="s">
        <v>215</v>
      </c>
      <c r="F1315" s="202">
        <v>2020</v>
      </c>
      <c r="G1315" s="202">
        <v>76519</v>
      </c>
      <c r="H1315">
        <v>442</v>
      </c>
      <c r="I1315">
        <v>28</v>
      </c>
      <c r="J1315">
        <v>290</v>
      </c>
    </row>
    <row r="1316" spans="1:10" ht="14.5" x14ac:dyDescent="0.35">
      <c r="A1316" s="202">
        <v>19232</v>
      </c>
      <c r="B1316" s="202" t="s">
        <v>1367</v>
      </c>
      <c r="D1316" s="203">
        <v>19.100000000000001</v>
      </c>
      <c r="E1316" s="203" t="s">
        <v>215</v>
      </c>
      <c r="F1316" s="202">
        <v>2020</v>
      </c>
      <c r="G1316" s="205">
        <v>756114</v>
      </c>
      <c r="H1316">
        <v>1180689</v>
      </c>
      <c r="I1316">
        <v>70659</v>
      </c>
      <c r="J1316">
        <v>117222</v>
      </c>
    </row>
    <row r="1317" spans="1:10" ht="14.5" x14ac:dyDescent="0.35">
      <c r="A1317" s="202">
        <v>19232</v>
      </c>
      <c r="B1317" s="202" t="s">
        <v>1368</v>
      </c>
      <c r="D1317" s="203">
        <v>19.2</v>
      </c>
      <c r="E1317" s="203" t="s">
        <v>215</v>
      </c>
      <c r="F1317" s="204">
        <v>2020</v>
      </c>
      <c r="G1317" s="206">
        <v>12018878</v>
      </c>
      <c r="H1317">
        <v>0</v>
      </c>
      <c r="I1317">
        <v>0</v>
      </c>
      <c r="J1317">
        <v>0</v>
      </c>
    </row>
    <row r="1318" spans="1:10" ht="14.5" x14ac:dyDescent="0.35">
      <c r="A1318" s="202">
        <v>19232</v>
      </c>
      <c r="B1318" s="202" t="s">
        <v>4391</v>
      </c>
      <c r="D1318" s="203">
        <v>19.3</v>
      </c>
      <c r="E1318" s="203" t="s">
        <v>215</v>
      </c>
      <c r="F1318" s="204">
        <v>2020</v>
      </c>
      <c r="G1318" s="205">
        <v>0</v>
      </c>
      <c r="H1318">
        <v>499056</v>
      </c>
      <c r="I1318">
        <v>8487</v>
      </c>
      <c r="J1318">
        <v>24605</v>
      </c>
    </row>
    <row r="1319" spans="1:10" ht="14.5" x14ac:dyDescent="0.35">
      <c r="A1319" s="202">
        <v>19232</v>
      </c>
      <c r="B1319" s="202" t="s">
        <v>1369</v>
      </c>
      <c r="D1319" s="203">
        <v>19.399999999999999</v>
      </c>
      <c r="E1319" s="203" t="s">
        <v>215</v>
      </c>
      <c r="F1319" s="204">
        <v>2020</v>
      </c>
      <c r="G1319" s="206">
        <v>15792</v>
      </c>
      <c r="H1319">
        <v>0</v>
      </c>
      <c r="I1319">
        <v>0</v>
      </c>
      <c r="J1319">
        <v>0</v>
      </c>
    </row>
    <row r="1320" spans="1:10" ht="14.5" x14ac:dyDescent="0.35">
      <c r="A1320" s="202">
        <v>19232</v>
      </c>
      <c r="B1320" s="202" t="s">
        <v>1360</v>
      </c>
      <c r="D1320" s="203">
        <v>2.1</v>
      </c>
      <c r="E1320" s="203" t="s">
        <v>215</v>
      </c>
      <c r="F1320" s="202">
        <v>2020</v>
      </c>
      <c r="G1320" s="202">
        <v>59245</v>
      </c>
      <c r="H1320">
        <v>1780</v>
      </c>
      <c r="I1320">
        <v>108</v>
      </c>
      <c r="J1320">
        <v>714</v>
      </c>
    </row>
    <row r="1321" spans="1:10" ht="14.5" x14ac:dyDescent="0.35">
      <c r="A1321" s="202">
        <v>19232</v>
      </c>
      <c r="B1321" s="202" t="s">
        <v>1370</v>
      </c>
      <c r="D1321" s="203">
        <v>21.1</v>
      </c>
      <c r="E1321" s="203" t="s">
        <v>215</v>
      </c>
      <c r="F1321" s="202">
        <v>2020</v>
      </c>
      <c r="G1321" s="202">
        <v>17164878</v>
      </c>
      <c r="H1321">
        <v>1238417</v>
      </c>
      <c r="I1321">
        <v>77778</v>
      </c>
      <c r="J1321">
        <v>47466</v>
      </c>
    </row>
    <row r="1322" spans="1:10" ht="14.5" x14ac:dyDescent="0.35">
      <c r="A1322" s="202">
        <v>19232</v>
      </c>
      <c r="B1322" s="202" t="s">
        <v>1371</v>
      </c>
      <c r="D1322" s="203">
        <v>23</v>
      </c>
      <c r="E1322" s="203" t="s">
        <v>215</v>
      </c>
      <c r="F1322" s="202">
        <v>2020</v>
      </c>
      <c r="G1322" s="202">
        <v>300</v>
      </c>
      <c r="H1322">
        <v>5</v>
      </c>
      <c r="I1322">
        <v>0</v>
      </c>
      <c r="J1322">
        <v>4</v>
      </c>
    </row>
    <row r="1323" spans="1:10" ht="14.5" x14ac:dyDescent="0.35">
      <c r="A1323" s="202">
        <v>19232</v>
      </c>
      <c r="B1323" s="202" t="s">
        <v>1372</v>
      </c>
      <c r="D1323" s="203">
        <v>24</v>
      </c>
      <c r="E1323" s="203" t="s">
        <v>215</v>
      </c>
      <c r="F1323" s="202">
        <v>2020</v>
      </c>
      <c r="G1323" s="202">
        <v>470</v>
      </c>
      <c r="H1323">
        <v>1</v>
      </c>
      <c r="I1323">
        <v>0</v>
      </c>
      <c r="J1323">
        <v>0</v>
      </c>
    </row>
    <row r="1324" spans="1:10" ht="14.5" x14ac:dyDescent="0.35">
      <c r="A1324" s="202">
        <v>19232</v>
      </c>
      <c r="B1324" s="202" t="s">
        <v>1361</v>
      </c>
      <c r="D1324" s="203">
        <v>4</v>
      </c>
      <c r="E1324" s="203" t="s">
        <v>215</v>
      </c>
      <c r="F1324" s="202">
        <v>2020</v>
      </c>
      <c r="G1324" s="202">
        <v>3365493</v>
      </c>
      <c r="H1324">
        <v>1830994</v>
      </c>
      <c r="I1324">
        <v>93483</v>
      </c>
      <c r="J1324">
        <v>70774</v>
      </c>
    </row>
    <row r="1325" spans="1:10" ht="14.5" x14ac:dyDescent="0.35">
      <c r="A1325" s="202">
        <v>19232</v>
      </c>
      <c r="B1325" s="202" t="s">
        <v>1362</v>
      </c>
      <c r="D1325" s="203">
        <v>5.0999999999999996</v>
      </c>
      <c r="E1325" s="203" t="s">
        <v>215</v>
      </c>
      <c r="F1325" s="202">
        <v>2020</v>
      </c>
      <c r="G1325" s="202">
        <v>9774726</v>
      </c>
      <c r="H1325">
        <v>155125</v>
      </c>
      <c r="I1325">
        <v>8322</v>
      </c>
      <c r="J1325">
        <v>32712</v>
      </c>
    </row>
    <row r="1326" spans="1:10" ht="14.5" x14ac:dyDescent="0.35">
      <c r="A1326" s="202">
        <v>19232</v>
      </c>
      <c r="B1326" s="202" t="s">
        <v>1363</v>
      </c>
      <c r="D1326" s="203">
        <v>5.2</v>
      </c>
      <c r="E1326" s="203" t="s">
        <v>215</v>
      </c>
      <c r="F1326" s="202">
        <v>2020</v>
      </c>
      <c r="G1326" s="202">
        <v>2663967</v>
      </c>
      <c r="H1326">
        <v>46804</v>
      </c>
      <c r="I1326">
        <v>1774</v>
      </c>
      <c r="J1326">
        <v>8288</v>
      </c>
    </row>
    <row r="1327" spans="1:10" ht="14.5" x14ac:dyDescent="0.35">
      <c r="A1327" s="202">
        <v>19232</v>
      </c>
      <c r="B1327" s="202" t="s">
        <v>1364</v>
      </c>
      <c r="D1327" s="203">
        <v>9</v>
      </c>
      <c r="E1327" s="203" t="s">
        <v>215</v>
      </c>
      <c r="F1327" s="202">
        <v>2020</v>
      </c>
      <c r="G1327" s="202">
        <v>530321</v>
      </c>
      <c r="H1327">
        <v>44398</v>
      </c>
      <c r="I1327">
        <v>2787</v>
      </c>
      <c r="J1327">
        <v>5482</v>
      </c>
    </row>
    <row r="1328" spans="1:10" ht="14.5" x14ac:dyDescent="0.35">
      <c r="A1328" s="202">
        <v>19240</v>
      </c>
      <c r="B1328" s="202" t="s">
        <v>1377</v>
      </c>
      <c r="D1328" s="203">
        <v>17.100000000000001</v>
      </c>
      <c r="E1328" s="203" t="s">
        <v>215</v>
      </c>
      <c r="F1328" s="202">
        <v>2020</v>
      </c>
      <c r="G1328" s="204">
        <v>16629958</v>
      </c>
      <c r="H1328">
        <v>240819</v>
      </c>
      <c r="I1328">
        <v>13209</v>
      </c>
      <c r="J1328">
        <v>12859</v>
      </c>
    </row>
    <row r="1329" spans="1:10" ht="14.5" x14ac:dyDescent="0.35">
      <c r="A1329" s="202">
        <v>19240</v>
      </c>
      <c r="B1329" s="202" t="s">
        <v>4392</v>
      </c>
      <c r="D1329" s="203">
        <v>17.2</v>
      </c>
      <c r="E1329" s="203" t="s">
        <v>215</v>
      </c>
      <c r="F1329" s="202">
        <v>2020</v>
      </c>
      <c r="G1329" s="203">
        <v>0</v>
      </c>
      <c r="H1329">
        <v>0</v>
      </c>
      <c r="I1329">
        <v>0</v>
      </c>
      <c r="J1329">
        <v>0</v>
      </c>
    </row>
    <row r="1330" spans="1:10" ht="14.5" x14ac:dyDescent="0.35">
      <c r="A1330" s="202">
        <v>19240</v>
      </c>
      <c r="B1330" s="202" t="s">
        <v>1378</v>
      </c>
      <c r="D1330" s="203">
        <v>19.100000000000001</v>
      </c>
      <c r="E1330" s="203" t="s">
        <v>215</v>
      </c>
      <c r="F1330" s="202">
        <v>2020</v>
      </c>
      <c r="G1330" s="205">
        <v>5034137</v>
      </c>
      <c r="H1330">
        <v>687668</v>
      </c>
      <c r="I1330">
        <v>34214</v>
      </c>
      <c r="J1330">
        <v>36242</v>
      </c>
    </row>
    <row r="1331" spans="1:10" ht="14.5" x14ac:dyDescent="0.35">
      <c r="A1331" s="202">
        <v>19240</v>
      </c>
      <c r="B1331" s="202" t="s">
        <v>1379</v>
      </c>
      <c r="D1331" s="203">
        <v>19.2</v>
      </c>
      <c r="E1331" s="203" t="s">
        <v>215</v>
      </c>
      <c r="F1331" s="204">
        <v>2020</v>
      </c>
      <c r="G1331" s="206">
        <v>108240887</v>
      </c>
      <c r="H1331">
        <v>0</v>
      </c>
      <c r="I1331">
        <v>0</v>
      </c>
      <c r="J1331">
        <v>0</v>
      </c>
    </row>
    <row r="1332" spans="1:10" ht="14.5" x14ac:dyDescent="0.35">
      <c r="A1332" s="202">
        <v>19240</v>
      </c>
      <c r="B1332" s="202" t="s">
        <v>1380</v>
      </c>
      <c r="D1332" s="203">
        <v>21.1</v>
      </c>
      <c r="E1332" s="203" t="s">
        <v>215</v>
      </c>
      <c r="F1332" s="202">
        <v>2020</v>
      </c>
      <c r="G1332" s="202">
        <v>151543688</v>
      </c>
      <c r="H1332">
        <v>539807</v>
      </c>
      <c r="I1332">
        <v>28488</v>
      </c>
      <c r="J1332">
        <v>30864</v>
      </c>
    </row>
    <row r="1333" spans="1:10" ht="14.5" x14ac:dyDescent="0.35">
      <c r="A1333" s="202">
        <v>19240</v>
      </c>
      <c r="B1333" s="202" t="s">
        <v>1373</v>
      </c>
      <c r="D1333" s="203">
        <v>4</v>
      </c>
      <c r="E1333" s="203" t="s">
        <v>215</v>
      </c>
      <c r="F1333" s="202">
        <v>2020</v>
      </c>
      <c r="G1333" s="202">
        <v>59381525</v>
      </c>
      <c r="H1333">
        <v>1031998</v>
      </c>
      <c r="I1333">
        <v>58198</v>
      </c>
      <c r="J1333">
        <v>64069</v>
      </c>
    </row>
    <row r="1334" spans="1:10" ht="14.5" x14ac:dyDescent="0.35">
      <c r="A1334" s="202">
        <v>19240</v>
      </c>
      <c r="B1334" s="202" t="s">
        <v>1374</v>
      </c>
      <c r="D1334" s="203">
        <v>5.0999999999999996</v>
      </c>
      <c r="E1334" s="203" t="s">
        <v>215</v>
      </c>
      <c r="F1334" s="202">
        <v>2020</v>
      </c>
      <c r="G1334" s="202">
        <v>72560987</v>
      </c>
      <c r="H1334">
        <v>349783</v>
      </c>
      <c r="I1334">
        <v>23287</v>
      </c>
      <c r="J1334">
        <v>19748</v>
      </c>
    </row>
    <row r="1335" spans="1:10" ht="14.5" x14ac:dyDescent="0.35">
      <c r="A1335" s="202">
        <v>19240</v>
      </c>
      <c r="B1335" s="202" t="s">
        <v>1375</v>
      </c>
      <c r="D1335" s="203">
        <v>5.2</v>
      </c>
      <c r="E1335" s="203" t="s">
        <v>215</v>
      </c>
      <c r="F1335" s="202">
        <v>2020</v>
      </c>
      <c r="G1335" s="202">
        <v>17831906</v>
      </c>
      <c r="H1335">
        <v>86049</v>
      </c>
      <c r="I1335">
        <v>4474</v>
      </c>
      <c r="J1335">
        <v>3792</v>
      </c>
    </row>
    <row r="1336" spans="1:10" ht="14.5" x14ac:dyDescent="0.35">
      <c r="A1336" s="202">
        <v>19240</v>
      </c>
      <c r="B1336" s="202" t="s">
        <v>1376</v>
      </c>
      <c r="D1336" s="203">
        <v>9</v>
      </c>
      <c r="E1336" s="203" t="s">
        <v>215</v>
      </c>
      <c r="F1336" s="202">
        <v>2020</v>
      </c>
      <c r="G1336" s="202">
        <v>540469</v>
      </c>
      <c r="H1336">
        <v>17976</v>
      </c>
      <c r="I1336">
        <v>1000</v>
      </c>
      <c r="J1336">
        <v>664</v>
      </c>
    </row>
    <row r="1337" spans="1:10" ht="14.5" x14ac:dyDescent="0.35">
      <c r="A1337" s="202">
        <v>19380</v>
      </c>
      <c r="B1337" s="202" t="s">
        <v>1381</v>
      </c>
      <c r="D1337" s="203">
        <v>1</v>
      </c>
      <c r="E1337" s="203" t="s">
        <v>215</v>
      </c>
      <c r="F1337" s="202">
        <v>2020</v>
      </c>
      <c r="G1337" s="202">
        <v>9595047</v>
      </c>
      <c r="H1337">
        <v>127693</v>
      </c>
      <c r="I1337">
        <v>11164</v>
      </c>
      <c r="J1337">
        <v>2938</v>
      </c>
    </row>
    <row r="1338" spans="1:10" ht="14.5" x14ac:dyDescent="0.35">
      <c r="A1338" s="202">
        <v>19380</v>
      </c>
      <c r="B1338" s="202" t="s">
        <v>1384</v>
      </c>
      <c r="D1338" s="203">
        <v>11</v>
      </c>
      <c r="E1338" s="203" t="s">
        <v>215</v>
      </c>
      <c r="F1338" s="202">
        <v>2020</v>
      </c>
      <c r="G1338" s="202">
        <v>295206</v>
      </c>
      <c r="H1338">
        <v>4633</v>
      </c>
      <c r="I1338">
        <v>406</v>
      </c>
      <c r="J1338">
        <v>105</v>
      </c>
    </row>
    <row r="1339" spans="1:10" ht="14.5" x14ac:dyDescent="0.35">
      <c r="A1339" s="202">
        <v>19380</v>
      </c>
      <c r="B1339" s="202" t="s">
        <v>1385</v>
      </c>
      <c r="D1339" s="203">
        <v>17.100000000000001</v>
      </c>
      <c r="E1339" s="203" t="s">
        <v>215</v>
      </c>
      <c r="F1339" s="202">
        <v>2020</v>
      </c>
      <c r="G1339" s="204">
        <v>0</v>
      </c>
      <c r="H1339">
        <v>3141</v>
      </c>
      <c r="I1339">
        <v>122</v>
      </c>
      <c r="J1339">
        <v>544</v>
      </c>
    </row>
    <row r="1340" spans="1:10" ht="14.5" x14ac:dyDescent="0.35">
      <c r="A1340" s="202">
        <v>19380</v>
      </c>
      <c r="B1340" s="202" t="s">
        <v>1386</v>
      </c>
      <c r="D1340" s="203">
        <v>17.2</v>
      </c>
      <c r="E1340" s="203" t="s">
        <v>215</v>
      </c>
      <c r="F1340" s="202">
        <v>2020</v>
      </c>
      <c r="G1340" s="203">
        <v>26934</v>
      </c>
      <c r="H1340">
        <v>10598</v>
      </c>
      <c r="I1340">
        <v>721</v>
      </c>
      <c r="J1340">
        <v>883</v>
      </c>
    </row>
    <row r="1341" spans="1:10" ht="14.5" x14ac:dyDescent="0.35">
      <c r="A1341" s="202">
        <v>19380</v>
      </c>
      <c r="B1341" s="202" t="s">
        <v>4393</v>
      </c>
      <c r="D1341" s="203">
        <v>19.3</v>
      </c>
      <c r="E1341" s="203" t="s">
        <v>215</v>
      </c>
      <c r="F1341" s="204">
        <v>2020</v>
      </c>
      <c r="G1341" s="205">
        <v>0</v>
      </c>
      <c r="H1341">
        <v>2307</v>
      </c>
      <c r="I1341">
        <v>188</v>
      </c>
      <c r="J1341">
        <v>95</v>
      </c>
    </row>
    <row r="1342" spans="1:10" ht="14.5" x14ac:dyDescent="0.35">
      <c r="A1342" s="202">
        <v>19380</v>
      </c>
      <c r="B1342" s="202" t="s">
        <v>1387</v>
      </c>
      <c r="D1342" s="203">
        <v>19.399999999999999</v>
      </c>
      <c r="E1342" s="203" t="s">
        <v>215</v>
      </c>
      <c r="F1342" s="204">
        <v>2020</v>
      </c>
      <c r="G1342" s="206">
        <v>612972</v>
      </c>
      <c r="H1342">
        <v>0</v>
      </c>
      <c r="I1342">
        <v>0</v>
      </c>
      <c r="J1342">
        <v>0</v>
      </c>
    </row>
    <row r="1343" spans="1:10" ht="14.5" x14ac:dyDescent="0.35">
      <c r="A1343" s="202">
        <v>19380</v>
      </c>
      <c r="B1343" s="202" t="s">
        <v>1382</v>
      </c>
      <c r="D1343" s="203">
        <v>2.1</v>
      </c>
      <c r="E1343" s="203" t="s">
        <v>215</v>
      </c>
      <c r="F1343" s="202">
        <v>2020</v>
      </c>
      <c r="G1343" s="202">
        <v>5999399</v>
      </c>
      <c r="H1343">
        <v>99528</v>
      </c>
      <c r="I1343">
        <v>8589</v>
      </c>
      <c r="J1343">
        <v>2642</v>
      </c>
    </row>
    <row r="1344" spans="1:10" ht="14.5" x14ac:dyDescent="0.35">
      <c r="A1344" s="202">
        <v>19380</v>
      </c>
      <c r="B1344" s="202" t="s">
        <v>1388</v>
      </c>
      <c r="D1344" s="203">
        <v>24</v>
      </c>
      <c r="E1344" s="203" t="s">
        <v>215</v>
      </c>
      <c r="F1344" s="202">
        <v>2020</v>
      </c>
      <c r="G1344" s="202">
        <v>398756</v>
      </c>
      <c r="H1344">
        <v>4612</v>
      </c>
      <c r="I1344">
        <v>404</v>
      </c>
      <c r="J1344">
        <v>105</v>
      </c>
    </row>
    <row r="1345" spans="1:10" ht="14.5" x14ac:dyDescent="0.35">
      <c r="A1345" s="202">
        <v>19380</v>
      </c>
      <c r="B1345" s="202" t="s">
        <v>1383</v>
      </c>
      <c r="D1345" s="203">
        <v>5.0999999999999996</v>
      </c>
      <c r="E1345" s="203" t="s">
        <v>215</v>
      </c>
      <c r="F1345" s="202">
        <v>2020</v>
      </c>
      <c r="G1345" s="202">
        <v>238003</v>
      </c>
      <c r="H1345">
        <v>16508</v>
      </c>
      <c r="I1345">
        <v>1276</v>
      </c>
      <c r="J1345">
        <v>902</v>
      </c>
    </row>
    <row r="1346" spans="1:10" ht="14.5" x14ac:dyDescent="0.35">
      <c r="A1346" s="202">
        <v>19402</v>
      </c>
      <c r="B1346" s="202" t="s">
        <v>1391</v>
      </c>
      <c r="D1346" s="203">
        <v>17.100000000000001</v>
      </c>
      <c r="E1346" s="203" t="s">
        <v>215</v>
      </c>
      <c r="F1346" s="202">
        <v>2020</v>
      </c>
      <c r="G1346" s="204">
        <v>9369257</v>
      </c>
      <c r="H1346">
        <v>156739</v>
      </c>
      <c r="I1346">
        <v>13720</v>
      </c>
      <c r="J1346">
        <v>3556</v>
      </c>
    </row>
    <row r="1347" spans="1:10" ht="14.5" x14ac:dyDescent="0.35">
      <c r="A1347" s="202">
        <v>19402</v>
      </c>
      <c r="B1347" s="202" t="s">
        <v>4394</v>
      </c>
      <c r="D1347" s="203">
        <v>17.2</v>
      </c>
      <c r="E1347" s="203" t="s">
        <v>215</v>
      </c>
      <c r="F1347" s="202">
        <v>2020</v>
      </c>
      <c r="G1347" s="203">
        <v>0</v>
      </c>
      <c r="H1347">
        <v>0</v>
      </c>
      <c r="I1347">
        <v>0</v>
      </c>
      <c r="J1347">
        <v>0</v>
      </c>
    </row>
    <row r="1348" spans="1:10" ht="14.5" x14ac:dyDescent="0.35">
      <c r="A1348" s="202">
        <v>19402</v>
      </c>
      <c r="B1348" s="202" t="s">
        <v>1392</v>
      </c>
      <c r="D1348" s="203">
        <v>19.100000000000001</v>
      </c>
      <c r="E1348" s="203" t="s">
        <v>215</v>
      </c>
      <c r="F1348" s="202">
        <v>2020</v>
      </c>
      <c r="G1348" s="205">
        <v>341845</v>
      </c>
      <c r="H1348">
        <v>107393</v>
      </c>
      <c r="I1348">
        <v>9401</v>
      </c>
      <c r="J1348">
        <v>2437</v>
      </c>
    </row>
    <row r="1349" spans="1:10" ht="14.5" x14ac:dyDescent="0.35">
      <c r="A1349" s="202">
        <v>19402</v>
      </c>
      <c r="B1349" s="202" t="s">
        <v>1393</v>
      </c>
      <c r="D1349" s="203">
        <v>19.2</v>
      </c>
      <c r="E1349" s="203" t="s">
        <v>215</v>
      </c>
      <c r="F1349" s="204">
        <v>2020</v>
      </c>
      <c r="G1349" s="206">
        <v>10286534</v>
      </c>
      <c r="H1349">
        <v>0</v>
      </c>
      <c r="I1349">
        <v>0</v>
      </c>
      <c r="J1349">
        <v>0</v>
      </c>
    </row>
    <row r="1350" spans="1:10" ht="14.5" x14ac:dyDescent="0.35">
      <c r="A1350" s="202">
        <v>19402</v>
      </c>
      <c r="B1350" s="202" t="s">
        <v>4395</v>
      </c>
      <c r="D1350" s="203">
        <v>19.3</v>
      </c>
      <c r="E1350" s="203" t="s">
        <v>215</v>
      </c>
      <c r="F1350" s="204">
        <v>2020</v>
      </c>
      <c r="G1350" s="205">
        <v>0</v>
      </c>
      <c r="H1350">
        <v>330</v>
      </c>
      <c r="I1350">
        <v>29</v>
      </c>
      <c r="J1350">
        <v>7</v>
      </c>
    </row>
    <row r="1351" spans="1:10" ht="14.5" x14ac:dyDescent="0.35">
      <c r="A1351" s="202">
        <v>19402</v>
      </c>
      <c r="B1351" s="202" t="s">
        <v>1394</v>
      </c>
      <c r="D1351" s="203">
        <v>19.399999999999999</v>
      </c>
      <c r="E1351" s="203" t="s">
        <v>215</v>
      </c>
      <c r="F1351" s="204">
        <v>2020</v>
      </c>
      <c r="G1351" s="206">
        <v>39484</v>
      </c>
      <c r="H1351">
        <v>0</v>
      </c>
      <c r="I1351">
        <v>0</v>
      </c>
      <c r="J1351">
        <v>0</v>
      </c>
    </row>
    <row r="1352" spans="1:10" ht="14.5" x14ac:dyDescent="0.35">
      <c r="A1352" s="202">
        <v>19402</v>
      </c>
      <c r="B1352" s="202" t="s">
        <v>1395</v>
      </c>
      <c r="D1352" s="203">
        <v>21.1</v>
      </c>
      <c r="E1352" s="203" t="s">
        <v>215</v>
      </c>
      <c r="F1352" s="202">
        <v>2020</v>
      </c>
      <c r="G1352" s="202">
        <v>12352643</v>
      </c>
      <c r="H1352">
        <v>127563</v>
      </c>
      <c r="I1352">
        <v>11166</v>
      </c>
      <c r="J1352">
        <v>2894</v>
      </c>
    </row>
    <row r="1353" spans="1:10" ht="14.5" x14ac:dyDescent="0.35">
      <c r="A1353" s="202">
        <v>19402</v>
      </c>
      <c r="B1353" s="202" t="s">
        <v>4396</v>
      </c>
      <c r="D1353" s="203">
        <v>21.2</v>
      </c>
      <c r="E1353" s="203" t="s">
        <v>215</v>
      </c>
      <c r="F1353" s="202">
        <v>2020</v>
      </c>
      <c r="G1353" s="202">
        <v>5599</v>
      </c>
      <c r="H1353">
        <v>50</v>
      </c>
      <c r="I1353">
        <v>4</v>
      </c>
      <c r="J1353">
        <v>1</v>
      </c>
    </row>
    <row r="1354" spans="1:10" ht="14.5" x14ac:dyDescent="0.35">
      <c r="A1354" s="202">
        <v>19402</v>
      </c>
      <c r="B1354" s="202" t="s">
        <v>1389</v>
      </c>
      <c r="D1354" s="203">
        <v>4</v>
      </c>
      <c r="E1354" s="203" t="s">
        <v>215</v>
      </c>
      <c r="F1354" s="202">
        <v>2020</v>
      </c>
      <c r="G1354" s="202">
        <v>56722907</v>
      </c>
      <c r="H1354">
        <v>855047</v>
      </c>
      <c r="I1354">
        <v>74847</v>
      </c>
      <c r="J1354">
        <v>19400</v>
      </c>
    </row>
    <row r="1355" spans="1:10" ht="14.5" x14ac:dyDescent="0.35">
      <c r="A1355" s="202">
        <v>19402</v>
      </c>
      <c r="B1355" s="202" t="s">
        <v>1390</v>
      </c>
      <c r="D1355" s="203">
        <v>9</v>
      </c>
      <c r="E1355" s="203" t="s">
        <v>215</v>
      </c>
      <c r="F1355" s="202">
        <v>2020</v>
      </c>
      <c r="G1355" s="202">
        <v>14004391</v>
      </c>
      <c r="H1355">
        <v>197517</v>
      </c>
      <c r="I1355">
        <v>17290</v>
      </c>
      <c r="J1355">
        <v>4481</v>
      </c>
    </row>
    <row r="1356" spans="1:10" ht="14.5" x14ac:dyDescent="0.35">
      <c r="A1356" s="202">
        <v>19410</v>
      </c>
      <c r="B1356" s="202" t="s">
        <v>1396</v>
      </c>
      <c r="D1356" s="203">
        <v>17.100000000000001</v>
      </c>
      <c r="E1356" s="203" t="s">
        <v>215</v>
      </c>
      <c r="F1356" s="202">
        <v>2020</v>
      </c>
      <c r="G1356" s="204">
        <v>12432708</v>
      </c>
      <c r="H1356">
        <v>51495</v>
      </c>
      <c r="I1356">
        <v>4508</v>
      </c>
      <c r="J1356">
        <v>1168</v>
      </c>
    </row>
    <row r="1357" spans="1:10" ht="14.5" x14ac:dyDescent="0.35">
      <c r="A1357" s="202">
        <v>19410</v>
      </c>
      <c r="B1357" s="202" t="s">
        <v>1397</v>
      </c>
      <c r="D1357" s="203">
        <v>17.2</v>
      </c>
      <c r="E1357" s="203" t="s">
        <v>215</v>
      </c>
      <c r="F1357" s="202">
        <v>2020</v>
      </c>
      <c r="G1357" s="203">
        <v>127201</v>
      </c>
      <c r="H1357">
        <v>5725</v>
      </c>
      <c r="I1357">
        <v>501</v>
      </c>
      <c r="J1357">
        <v>130</v>
      </c>
    </row>
    <row r="1358" spans="1:10" ht="14.5" x14ac:dyDescent="0.35">
      <c r="A1358" s="202">
        <v>19410</v>
      </c>
      <c r="B1358" s="202" t="s">
        <v>1398</v>
      </c>
      <c r="D1358" s="203">
        <v>18</v>
      </c>
      <c r="E1358" s="203" t="s">
        <v>215</v>
      </c>
      <c r="F1358" s="202">
        <v>2020</v>
      </c>
      <c r="G1358" s="202">
        <v>905</v>
      </c>
      <c r="H1358">
        <v>38</v>
      </c>
      <c r="I1358">
        <v>3</v>
      </c>
      <c r="J1358">
        <v>1</v>
      </c>
    </row>
    <row r="1359" spans="1:10" ht="14.5" x14ac:dyDescent="0.35">
      <c r="A1359" s="202">
        <v>19410</v>
      </c>
      <c r="B1359" s="202" t="s">
        <v>1399</v>
      </c>
      <c r="D1359" s="203">
        <v>19.3</v>
      </c>
      <c r="E1359" s="203" t="s">
        <v>215</v>
      </c>
      <c r="F1359" s="204">
        <v>2020</v>
      </c>
      <c r="G1359" s="205">
        <v>39455</v>
      </c>
      <c r="H1359">
        <v>31061</v>
      </c>
      <c r="I1359">
        <v>2719</v>
      </c>
      <c r="J1359">
        <v>705</v>
      </c>
    </row>
    <row r="1360" spans="1:10" ht="14.5" x14ac:dyDescent="0.35">
      <c r="A1360" s="202">
        <v>19410</v>
      </c>
      <c r="B1360" s="202" t="s">
        <v>1400</v>
      </c>
      <c r="D1360" s="203">
        <v>19.399999999999999</v>
      </c>
      <c r="E1360" s="203" t="s">
        <v>215</v>
      </c>
      <c r="F1360" s="204">
        <v>2020</v>
      </c>
      <c r="G1360" s="206">
        <v>11721858</v>
      </c>
      <c r="H1360">
        <v>0</v>
      </c>
      <c r="I1360">
        <v>0</v>
      </c>
      <c r="J1360">
        <v>0</v>
      </c>
    </row>
    <row r="1361" spans="1:10" ht="14.5" x14ac:dyDescent="0.35">
      <c r="A1361" s="202">
        <v>19410</v>
      </c>
      <c r="B1361" s="202" t="s">
        <v>1401</v>
      </c>
      <c r="D1361" s="203">
        <v>21.2</v>
      </c>
      <c r="E1361" s="203" t="s">
        <v>215</v>
      </c>
      <c r="F1361" s="202">
        <v>2020</v>
      </c>
      <c r="G1361" s="202">
        <v>2585545</v>
      </c>
      <c r="H1361">
        <v>6459</v>
      </c>
      <c r="I1361">
        <v>565</v>
      </c>
      <c r="J1361">
        <v>147</v>
      </c>
    </row>
    <row r="1362" spans="1:10" ht="14.5" x14ac:dyDescent="0.35">
      <c r="A1362" s="202">
        <v>19429</v>
      </c>
      <c r="B1362" s="202" t="s">
        <v>1402</v>
      </c>
      <c r="D1362" s="203">
        <v>1</v>
      </c>
      <c r="E1362" s="203" t="s">
        <v>215</v>
      </c>
      <c r="F1362" s="202">
        <v>2020</v>
      </c>
      <c r="G1362" s="202">
        <v>6001585</v>
      </c>
      <c r="H1362">
        <v>90715</v>
      </c>
      <c r="I1362">
        <v>7941</v>
      </c>
      <c r="J1362">
        <v>2058</v>
      </c>
    </row>
    <row r="1363" spans="1:10" ht="14.5" x14ac:dyDescent="0.35">
      <c r="A1363" s="202">
        <v>19429</v>
      </c>
      <c r="B1363" s="202" t="s">
        <v>1405</v>
      </c>
      <c r="D1363" s="203">
        <v>17.100000000000001</v>
      </c>
      <c r="E1363" s="203" t="s">
        <v>215</v>
      </c>
      <c r="F1363" s="202">
        <v>2020</v>
      </c>
      <c r="G1363" s="204">
        <v>702445</v>
      </c>
      <c r="H1363">
        <v>93037</v>
      </c>
      <c r="I1363">
        <v>8144</v>
      </c>
      <c r="J1363">
        <v>2111</v>
      </c>
    </row>
    <row r="1364" spans="1:10" ht="14.5" x14ac:dyDescent="0.35">
      <c r="A1364" s="202">
        <v>19429</v>
      </c>
      <c r="B1364" s="202" t="s">
        <v>4397</v>
      </c>
      <c r="D1364" s="203">
        <v>17.2</v>
      </c>
      <c r="E1364" s="203" t="s">
        <v>215</v>
      </c>
      <c r="F1364" s="202">
        <v>2020</v>
      </c>
      <c r="G1364" s="203">
        <v>0</v>
      </c>
      <c r="H1364">
        <v>42</v>
      </c>
      <c r="I1364">
        <v>4</v>
      </c>
      <c r="J1364">
        <v>1</v>
      </c>
    </row>
    <row r="1365" spans="1:10" ht="14.5" x14ac:dyDescent="0.35">
      <c r="A1365" s="202">
        <v>19429</v>
      </c>
      <c r="B1365" s="202" t="s">
        <v>1406</v>
      </c>
      <c r="D1365" s="203">
        <v>18</v>
      </c>
      <c r="E1365" s="203" t="s">
        <v>215</v>
      </c>
      <c r="F1365" s="202">
        <v>2020</v>
      </c>
      <c r="G1365" s="202">
        <v>14406</v>
      </c>
      <c r="H1365">
        <v>-440</v>
      </c>
      <c r="I1365">
        <v>-38</v>
      </c>
      <c r="J1365">
        <v>-10</v>
      </c>
    </row>
    <row r="1366" spans="1:10" ht="14.5" x14ac:dyDescent="0.35">
      <c r="A1366" s="202">
        <v>19429</v>
      </c>
      <c r="B1366" s="202" t="s">
        <v>1407</v>
      </c>
      <c r="D1366" s="203">
        <v>19.3</v>
      </c>
      <c r="E1366" s="203" t="s">
        <v>215</v>
      </c>
      <c r="F1366" s="204">
        <v>2020</v>
      </c>
      <c r="G1366" s="205">
        <v>5344</v>
      </c>
      <c r="H1366">
        <v>28173</v>
      </c>
      <c r="I1366">
        <v>2466</v>
      </c>
      <c r="J1366">
        <v>639</v>
      </c>
    </row>
    <row r="1367" spans="1:10" ht="14.5" x14ac:dyDescent="0.35">
      <c r="A1367" s="202">
        <v>19429</v>
      </c>
      <c r="B1367" s="202" t="s">
        <v>1408</v>
      </c>
      <c r="D1367" s="203">
        <v>19.399999999999999</v>
      </c>
      <c r="E1367" s="203" t="s">
        <v>215</v>
      </c>
      <c r="F1367" s="204">
        <v>2020</v>
      </c>
      <c r="G1367" s="206">
        <v>3646723</v>
      </c>
      <c r="H1367">
        <v>0</v>
      </c>
      <c r="I1367">
        <v>0</v>
      </c>
      <c r="J1367">
        <v>0</v>
      </c>
    </row>
    <row r="1368" spans="1:10" ht="14.5" x14ac:dyDescent="0.35">
      <c r="A1368" s="202">
        <v>19429</v>
      </c>
      <c r="B1368" s="202" t="s">
        <v>1409</v>
      </c>
      <c r="D1368" s="203">
        <v>21.2</v>
      </c>
      <c r="E1368" s="203" t="s">
        <v>215</v>
      </c>
      <c r="F1368" s="202">
        <v>2020</v>
      </c>
      <c r="G1368" s="202">
        <v>123347</v>
      </c>
      <c r="H1368">
        <v>1518</v>
      </c>
      <c r="I1368">
        <v>133</v>
      </c>
      <c r="J1368">
        <v>34</v>
      </c>
    </row>
    <row r="1369" spans="1:10" ht="14.5" x14ac:dyDescent="0.35">
      <c r="A1369" s="202">
        <v>19429</v>
      </c>
      <c r="B1369" s="202" t="s">
        <v>1403</v>
      </c>
      <c r="D1369" s="203">
        <v>5.0999999999999996</v>
      </c>
      <c r="E1369" s="203" t="s">
        <v>215</v>
      </c>
      <c r="F1369" s="202">
        <v>2020</v>
      </c>
      <c r="G1369" s="202">
        <v>301690</v>
      </c>
      <c r="H1369">
        <v>20410</v>
      </c>
      <c r="I1369">
        <v>1787</v>
      </c>
      <c r="J1369">
        <v>463</v>
      </c>
    </row>
    <row r="1370" spans="1:10" ht="14.5" x14ac:dyDescent="0.35">
      <c r="A1370" s="202">
        <v>19429</v>
      </c>
      <c r="B1370" s="202" t="s">
        <v>1404</v>
      </c>
      <c r="D1370" s="203">
        <v>9</v>
      </c>
      <c r="E1370" s="203" t="s">
        <v>215</v>
      </c>
      <c r="F1370" s="202">
        <v>2020</v>
      </c>
      <c r="G1370" s="202">
        <v>525366</v>
      </c>
      <c r="H1370">
        <v>2148</v>
      </c>
      <c r="I1370">
        <v>188</v>
      </c>
      <c r="J1370">
        <v>49</v>
      </c>
    </row>
    <row r="1371" spans="1:10" ht="14.5" x14ac:dyDescent="0.35">
      <c r="A1371" s="202">
        <v>19445</v>
      </c>
      <c r="B1371" s="202" t="s">
        <v>1410</v>
      </c>
      <c r="D1371" s="203">
        <v>1</v>
      </c>
      <c r="E1371" s="203" t="s">
        <v>215</v>
      </c>
      <c r="F1371" s="202">
        <v>2020</v>
      </c>
      <c r="G1371" s="202">
        <v>3866724</v>
      </c>
      <c r="H1371">
        <v>82079</v>
      </c>
      <c r="I1371">
        <v>7060</v>
      </c>
      <c r="J1371">
        <v>2248</v>
      </c>
    </row>
    <row r="1372" spans="1:10" ht="14.5" x14ac:dyDescent="0.35">
      <c r="A1372" s="202">
        <v>19445</v>
      </c>
      <c r="B1372" s="202" t="s">
        <v>1415</v>
      </c>
      <c r="D1372" s="203">
        <v>11</v>
      </c>
      <c r="E1372" s="203" t="s">
        <v>215</v>
      </c>
      <c r="F1372" s="202">
        <v>2020</v>
      </c>
      <c r="G1372" s="202">
        <v>456175</v>
      </c>
      <c r="H1372">
        <v>639</v>
      </c>
      <c r="I1372">
        <v>56</v>
      </c>
      <c r="J1372">
        <v>15</v>
      </c>
    </row>
    <row r="1373" spans="1:10" ht="14.5" x14ac:dyDescent="0.35">
      <c r="A1373" s="202">
        <v>19445</v>
      </c>
      <c r="B1373" s="202" t="s">
        <v>1416</v>
      </c>
      <c r="D1373" s="203">
        <v>17.100000000000001</v>
      </c>
      <c r="E1373" s="203" t="s">
        <v>215</v>
      </c>
      <c r="F1373" s="202">
        <v>2020</v>
      </c>
      <c r="G1373" s="204">
        <v>35626355</v>
      </c>
      <c r="H1373">
        <v>698289</v>
      </c>
      <c r="I1373">
        <v>61084</v>
      </c>
      <c r="J1373">
        <v>15973</v>
      </c>
    </row>
    <row r="1374" spans="1:10" ht="14.5" x14ac:dyDescent="0.35">
      <c r="A1374" s="202">
        <v>19445</v>
      </c>
      <c r="B1374" s="202" t="s">
        <v>1417</v>
      </c>
      <c r="D1374" s="203">
        <v>17.2</v>
      </c>
      <c r="E1374" s="203" t="s">
        <v>215</v>
      </c>
      <c r="F1374" s="202">
        <v>2020</v>
      </c>
      <c r="G1374" s="203">
        <v>111728385</v>
      </c>
      <c r="H1374">
        <v>1314357</v>
      </c>
      <c r="I1374">
        <v>115006</v>
      </c>
      <c r="J1374">
        <v>29967</v>
      </c>
    </row>
    <row r="1375" spans="1:10" ht="14.5" x14ac:dyDescent="0.35">
      <c r="A1375" s="202">
        <v>19445</v>
      </c>
      <c r="B1375" s="202" t="s">
        <v>1418</v>
      </c>
      <c r="D1375" s="203">
        <v>18</v>
      </c>
      <c r="E1375" s="203" t="s">
        <v>215</v>
      </c>
      <c r="F1375" s="202">
        <v>2020</v>
      </c>
      <c r="G1375" s="202">
        <v>1672622</v>
      </c>
      <c r="H1375">
        <v>2036</v>
      </c>
      <c r="I1375">
        <v>178</v>
      </c>
      <c r="J1375">
        <v>46</v>
      </c>
    </row>
    <row r="1376" spans="1:10" ht="14.5" x14ac:dyDescent="0.35">
      <c r="A1376" s="202">
        <v>19445</v>
      </c>
      <c r="B1376" s="202" t="s">
        <v>1419</v>
      </c>
      <c r="D1376" s="203">
        <v>19.3</v>
      </c>
      <c r="E1376" s="203" t="s">
        <v>215</v>
      </c>
      <c r="F1376" s="204">
        <v>2020</v>
      </c>
      <c r="G1376" s="205">
        <v>166452</v>
      </c>
      <c r="H1376">
        <v>483212</v>
      </c>
      <c r="I1376">
        <v>42298</v>
      </c>
      <c r="J1376">
        <v>10964</v>
      </c>
    </row>
    <row r="1377" spans="1:10" ht="14.5" x14ac:dyDescent="0.35">
      <c r="A1377" s="202">
        <v>19445</v>
      </c>
      <c r="B1377" s="202" t="s">
        <v>1420</v>
      </c>
      <c r="D1377" s="203">
        <v>19.399999999999999</v>
      </c>
      <c r="E1377" s="203" t="s">
        <v>215</v>
      </c>
      <c r="F1377" s="204">
        <v>2020</v>
      </c>
      <c r="G1377" s="206">
        <v>61158075</v>
      </c>
      <c r="H1377">
        <v>0</v>
      </c>
      <c r="I1377">
        <v>0</v>
      </c>
      <c r="J1377">
        <v>0</v>
      </c>
    </row>
    <row r="1378" spans="1:10" ht="14.5" x14ac:dyDescent="0.35">
      <c r="A1378" s="202">
        <v>19445</v>
      </c>
      <c r="B1378" s="202" t="s">
        <v>1411</v>
      </c>
      <c r="D1378" s="203">
        <v>2.1</v>
      </c>
      <c r="E1378" s="203" t="s">
        <v>215</v>
      </c>
      <c r="F1378" s="202">
        <v>2020</v>
      </c>
      <c r="G1378" s="202">
        <v>538453</v>
      </c>
      <c r="H1378">
        <v>8547</v>
      </c>
      <c r="I1378">
        <v>748</v>
      </c>
      <c r="J1378">
        <v>194</v>
      </c>
    </row>
    <row r="1379" spans="1:10" ht="14.5" x14ac:dyDescent="0.35">
      <c r="A1379" s="202">
        <v>19445</v>
      </c>
      <c r="B1379" s="202" t="s">
        <v>1421</v>
      </c>
      <c r="D1379" s="203">
        <v>21.2</v>
      </c>
      <c r="E1379" s="203" t="s">
        <v>215</v>
      </c>
      <c r="F1379" s="202">
        <v>2020</v>
      </c>
      <c r="G1379" s="202">
        <v>9001396</v>
      </c>
      <c r="H1379">
        <v>99009</v>
      </c>
      <c r="I1379">
        <v>8667</v>
      </c>
      <c r="J1379">
        <v>2246</v>
      </c>
    </row>
    <row r="1380" spans="1:10" ht="14.5" x14ac:dyDescent="0.35">
      <c r="A1380" s="202">
        <v>19445</v>
      </c>
      <c r="B1380" s="202" t="s">
        <v>1422</v>
      </c>
      <c r="D1380" s="203">
        <v>23</v>
      </c>
      <c r="E1380" s="203" t="s">
        <v>215</v>
      </c>
      <c r="F1380" s="202">
        <v>2020</v>
      </c>
      <c r="G1380" s="202">
        <v>4296125</v>
      </c>
      <c r="H1380">
        <v>79939</v>
      </c>
      <c r="I1380">
        <v>6987</v>
      </c>
      <c r="J1380">
        <v>1846</v>
      </c>
    </row>
    <row r="1381" spans="1:10" ht="14.5" x14ac:dyDescent="0.35">
      <c r="A1381" s="202">
        <v>19445</v>
      </c>
      <c r="B1381" s="202" t="s">
        <v>1423</v>
      </c>
      <c r="D1381" s="203">
        <v>24</v>
      </c>
      <c r="E1381" s="203" t="s">
        <v>215</v>
      </c>
      <c r="F1381" s="202">
        <v>2020</v>
      </c>
      <c r="G1381" s="202">
        <v>66394</v>
      </c>
      <c r="H1381">
        <v>8862</v>
      </c>
      <c r="I1381">
        <v>776</v>
      </c>
      <c r="J1381">
        <v>201</v>
      </c>
    </row>
    <row r="1382" spans="1:10" ht="14.5" x14ac:dyDescent="0.35">
      <c r="A1382" s="202">
        <v>19445</v>
      </c>
      <c r="B1382" s="202" t="s">
        <v>1412</v>
      </c>
      <c r="D1382" s="203">
        <v>5.0999999999999996</v>
      </c>
      <c r="E1382" s="203" t="s">
        <v>215</v>
      </c>
      <c r="F1382" s="202">
        <v>2020</v>
      </c>
      <c r="G1382" s="202">
        <v>57587913</v>
      </c>
      <c r="H1382">
        <v>311338</v>
      </c>
      <c r="I1382">
        <v>27190</v>
      </c>
      <c r="J1382">
        <v>7257</v>
      </c>
    </row>
    <row r="1383" spans="1:10" ht="14.5" x14ac:dyDescent="0.35">
      <c r="A1383" s="202">
        <v>19445</v>
      </c>
      <c r="B1383" s="202" t="s">
        <v>1413</v>
      </c>
      <c r="D1383" s="203">
        <v>5.2</v>
      </c>
      <c r="E1383" s="203" t="s">
        <v>215</v>
      </c>
      <c r="F1383" s="202">
        <v>2020</v>
      </c>
      <c r="G1383" s="202">
        <v>4614861</v>
      </c>
      <c r="H1383">
        <v>66806</v>
      </c>
      <c r="I1383">
        <v>5848</v>
      </c>
      <c r="J1383">
        <v>1516</v>
      </c>
    </row>
    <row r="1384" spans="1:10" ht="14.5" x14ac:dyDescent="0.35">
      <c r="A1384" s="202">
        <v>19445</v>
      </c>
      <c r="B1384" s="202" t="s">
        <v>1414</v>
      </c>
      <c r="D1384" s="203">
        <v>9</v>
      </c>
      <c r="E1384" s="203" t="s">
        <v>215</v>
      </c>
      <c r="F1384" s="202">
        <v>2020</v>
      </c>
      <c r="G1384" s="202">
        <v>19774681</v>
      </c>
      <c r="H1384">
        <v>298722</v>
      </c>
      <c r="I1384">
        <v>26148</v>
      </c>
      <c r="J1384">
        <v>6778</v>
      </c>
    </row>
    <row r="1385" spans="1:10" ht="14.5" x14ac:dyDescent="0.35">
      <c r="A1385" s="202">
        <v>19470</v>
      </c>
      <c r="B1385" s="202" t="s">
        <v>1424</v>
      </c>
      <c r="D1385" s="203">
        <v>19.100000000000001</v>
      </c>
      <c r="E1385" s="203" t="s">
        <v>215</v>
      </c>
      <c r="F1385" s="202">
        <v>2020</v>
      </c>
      <c r="G1385" s="205">
        <v>782685</v>
      </c>
      <c r="H1385">
        <v>17258</v>
      </c>
      <c r="I1385">
        <v>1035</v>
      </c>
      <c r="J1385">
        <v>839</v>
      </c>
    </row>
    <row r="1386" spans="1:10" ht="14.5" x14ac:dyDescent="0.35">
      <c r="A1386" s="202">
        <v>19470</v>
      </c>
      <c r="B1386" s="202" t="s">
        <v>1425</v>
      </c>
      <c r="D1386" s="203">
        <v>19.2</v>
      </c>
      <c r="E1386" s="203" t="s">
        <v>215</v>
      </c>
      <c r="F1386" s="204">
        <v>2020</v>
      </c>
      <c r="G1386" s="206">
        <v>16475314</v>
      </c>
      <c r="H1386">
        <v>0</v>
      </c>
      <c r="I1386">
        <v>0</v>
      </c>
      <c r="J1386">
        <v>0</v>
      </c>
    </row>
    <row r="1387" spans="1:10" ht="14.5" x14ac:dyDescent="0.35">
      <c r="A1387" s="202">
        <v>19470</v>
      </c>
      <c r="B1387" s="202" t="s">
        <v>1426</v>
      </c>
      <c r="D1387" s="203">
        <v>21.1</v>
      </c>
      <c r="E1387" s="203" t="s">
        <v>215</v>
      </c>
      <c r="F1387" s="202">
        <v>2020</v>
      </c>
      <c r="G1387" s="202">
        <v>18431682</v>
      </c>
      <c r="H1387">
        <v>18432</v>
      </c>
      <c r="I1387">
        <v>1220</v>
      </c>
      <c r="J1387">
        <v>975</v>
      </c>
    </row>
    <row r="1388" spans="1:10" ht="14.5" x14ac:dyDescent="0.35">
      <c r="A1388" s="202">
        <v>19488</v>
      </c>
      <c r="B1388" s="202" t="s">
        <v>1427</v>
      </c>
      <c r="D1388" s="203">
        <v>1</v>
      </c>
      <c r="E1388" s="203" t="s">
        <v>215</v>
      </c>
      <c r="F1388" s="202">
        <v>2020</v>
      </c>
      <c r="G1388" s="202">
        <v>5778</v>
      </c>
      <c r="H1388">
        <v>118</v>
      </c>
      <c r="I1388">
        <v>11</v>
      </c>
      <c r="J1388">
        <v>9</v>
      </c>
    </row>
    <row r="1389" spans="1:10" ht="14.5" x14ac:dyDescent="0.35">
      <c r="A1389" s="202">
        <v>19488</v>
      </c>
      <c r="B1389" s="202" t="s">
        <v>1432</v>
      </c>
      <c r="D1389" s="203">
        <v>17.100000000000001</v>
      </c>
      <c r="E1389" s="203" t="s">
        <v>215</v>
      </c>
      <c r="F1389" s="202">
        <v>2020</v>
      </c>
      <c r="G1389" s="204">
        <v>4167950</v>
      </c>
      <c r="H1389">
        <v>17673</v>
      </c>
      <c r="I1389">
        <v>1058</v>
      </c>
      <c r="J1389">
        <v>836</v>
      </c>
    </row>
    <row r="1390" spans="1:10" ht="14.5" x14ac:dyDescent="0.35">
      <c r="A1390" s="202">
        <v>19488</v>
      </c>
      <c r="B1390" s="202" t="s">
        <v>4398</v>
      </c>
      <c r="D1390" s="203">
        <v>17.2</v>
      </c>
      <c r="E1390" s="203" t="s">
        <v>215</v>
      </c>
      <c r="F1390" s="202">
        <v>2020</v>
      </c>
      <c r="G1390" s="203">
        <v>0</v>
      </c>
      <c r="H1390">
        <v>0</v>
      </c>
      <c r="I1390">
        <v>0</v>
      </c>
      <c r="J1390">
        <v>0</v>
      </c>
    </row>
    <row r="1391" spans="1:10" ht="14.5" x14ac:dyDescent="0.35">
      <c r="A1391" s="202">
        <v>19488</v>
      </c>
      <c r="B1391" s="202" t="s">
        <v>1433</v>
      </c>
      <c r="D1391" s="203">
        <v>18</v>
      </c>
      <c r="E1391" s="203" t="s">
        <v>215</v>
      </c>
      <c r="F1391" s="202">
        <v>2020</v>
      </c>
      <c r="G1391" s="202">
        <v>315717</v>
      </c>
      <c r="H1391">
        <v>3569</v>
      </c>
      <c r="I1391">
        <v>265</v>
      </c>
      <c r="J1391">
        <v>205</v>
      </c>
    </row>
    <row r="1392" spans="1:10" ht="14.5" x14ac:dyDescent="0.35">
      <c r="A1392" s="202">
        <v>19488</v>
      </c>
      <c r="B1392" s="202" t="s">
        <v>1434</v>
      </c>
      <c r="D1392" s="203">
        <v>19.3</v>
      </c>
      <c r="E1392" s="203" t="s">
        <v>215</v>
      </c>
      <c r="F1392" s="204">
        <v>2020</v>
      </c>
      <c r="G1392" s="205">
        <v>118910</v>
      </c>
      <c r="H1392">
        <v>68418</v>
      </c>
      <c r="I1392">
        <v>4731</v>
      </c>
      <c r="J1392">
        <v>3774</v>
      </c>
    </row>
    <row r="1393" spans="1:10" ht="14.5" x14ac:dyDescent="0.35">
      <c r="A1393" s="202">
        <v>19488</v>
      </c>
      <c r="B1393" s="202" t="s">
        <v>1435</v>
      </c>
      <c r="D1393" s="203">
        <v>19.399999999999999</v>
      </c>
      <c r="E1393" s="203" t="s">
        <v>215</v>
      </c>
      <c r="F1393" s="204">
        <v>2020</v>
      </c>
      <c r="G1393" s="206">
        <v>11500064</v>
      </c>
      <c r="H1393">
        <v>0</v>
      </c>
      <c r="I1393">
        <v>0</v>
      </c>
      <c r="J1393">
        <v>0</v>
      </c>
    </row>
    <row r="1394" spans="1:10" ht="14.5" x14ac:dyDescent="0.35">
      <c r="A1394" s="202">
        <v>19488</v>
      </c>
      <c r="B1394" s="202" t="s">
        <v>1428</v>
      </c>
      <c r="D1394" s="203">
        <v>2.1</v>
      </c>
      <c r="E1394" s="203" t="s">
        <v>215</v>
      </c>
      <c r="F1394" s="202">
        <v>2020</v>
      </c>
      <c r="G1394" s="202">
        <v>11690</v>
      </c>
      <c r="H1394">
        <v>159</v>
      </c>
      <c r="I1394">
        <v>14</v>
      </c>
      <c r="J1394">
        <v>11</v>
      </c>
    </row>
    <row r="1395" spans="1:10" ht="14.5" x14ac:dyDescent="0.35">
      <c r="A1395" s="202">
        <v>19488</v>
      </c>
      <c r="B1395" s="202" t="s">
        <v>1436</v>
      </c>
      <c r="D1395" s="203">
        <v>21.2</v>
      </c>
      <c r="E1395" s="203" t="s">
        <v>215</v>
      </c>
      <c r="F1395" s="202">
        <v>2020</v>
      </c>
      <c r="G1395" s="202">
        <v>3650407</v>
      </c>
      <c r="H1395">
        <v>20341</v>
      </c>
      <c r="I1395">
        <v>1491</v>
      </c>
      <c r="J1395">
        <v>1193</v>
      </c>
    </row>
    <row r="1396" spans="1:10" ht="14.5" x14ac:dyDescent="0.35">
      <c r="A1396" s="202">
        <v>19488</v>
      </c>
      <c r="B1396" s="202" t="s">
        <v>1437</v>
      </c>
      <c r="D1396" s="203">
        <v>23</v>
      </c>
      <c r="E1396" s="203" t="s">
        <v>215</v>
      </c>
      <c r="F1396" s="202">
        <v>2020</v>
      </c>
      <c r="G1396" s="202">
        <v>500</v>
      </c>
      <c r="H1396">
        <v>1</v>
      </c>
      <c r="I1396">
        <v>0</v>
      </c>
      <c r="J1396">
        <v>0</v>
      </c>
    </row>
    <row r="1397" spans="1:10" ht="14.5" x14ac:dyDescent="0.35">
      <c r="A1397" s="202">
        <v>19488</v>
      </c>
      <c r="B1397" s="202" t="s">
        <v>1429</v>
      </c>
      <c r="D1397" s="203">
        <v>5.0999999999999996</v>
      </c>
      <c r="E1397" s="203" t="s">
        <v>215</v>
      </c>
      <c r="F1397" s="202">
        <v>2020</v>
      </c>
      <c r="G1397" s="202">
        <v>2468474</v>
      </c>
      <c r="H1397">
        <v>16024</v>
      </c>
      <c r="I1397">
        <v>1337</v>
      </c>
      <c r="J1397">
        <v>1069</v>
      </c>
    </row>
    <row r="1398" spans="1:10" ht="14.5" x14ac:dyDescent="0.35">
      <c r="A1398" s="202">
        <v>19488</v>
      </c>
      <c r="B1398" s="202" t="s">
        <v>1430</v>
      </c>
      <c r="D1398" s="203">
        <v>5.2</v>
      </c>
      <c r="E1398" s="203" t="s">
        <v>215</v>
      </c>
      <c r="F1398" s="202">
        <v>2020</v>
      </c>
      <c r="G1398" s="202">
        <v>14856879</v>
      </c>
      <c r="H1398">
        <v>63015</v>
      </c>
      <c r="I1398">
        <v>4617</v>
      </c>
      <c r="J1398">
        <v>3703</v>
      </c>
    </row>
    <row r="1399" spans="1:10" ht="14.5" x14ac:dyDescent="0.35">
      <c r="A1399" s="202">
        <v>19488</v>
      </c>
      <c r="B1399" s="202" t="s">
        <v>1431</v>
      </c>
      <c r="D1399" s="203">
        <v>9</v>
      </c>
      <c r="E1399" s="203" t="s">
        <v>215</v>
      </c>
      <c r="F1399" s="202">
        <v>2020</v>
      </c>
      <c r="G1399" s="202">
        <v>125867</v>
      </c>
      <c r="H1399">
        <v>330</v>
      </c>
      <c r="I1399">
        <v>30</v>
      </c>
      <c r="J1399">
        <v>25</v>
      </c>
    </row>
    <row r="1400" spans="1:10" ht="14.5" x14ac:dyDescent="0.35">
      <c r="A1400" s="202">
        <v>19496</v>
      </c>
      <c r="B1400" s="202" t="s">
        <v>1439</v>
      </c>
      <c r="D1400" s="203">
        <v>19.100000000000001</v>
      </c>
      <c r="E1400" s="203" t="s">
        <v>215</v>
      </c>
      <c r="F1400" s="202">
        <v>2020</v>
      </c>
      <c r="G1400" s="205">
        <v>69376</v>
      </c>
      <c r="H1400">
        <v>1060</v>
      </c>
      <c r="I1400">
        <v>66</v>
      </c>
      <c r="J1400">
        <v>49</v>
      </c>
    </row>
    <row r="1401" spans="1:10" ht="14.5" x14ac:dyDescent="0.35">
      <c r="A1401" s="202">
        <v>19496</v>
      </c>
      <c r="B1401" s="202" t="s">
        <v>1440</v>
      </c>
      <c r="D1401" s="203">
        <v>19.2</v>
      </c>
      <c r="E1401" s="203" t="s">
        <v>215</v>
      </c>
      <c r="F1401" s="204">
        <v>2020</v>
      </c>
      <c r="G1401" s="206">
        <v>990563</v>
      </c>
      <c r="H1401">
        <v>0</v>
      </c>
      <c r="I1401">
        <v>0</v>
      </c>
      <c r="J1401">
        <v>0</v>
      </c>
    </row>
    <row r="1402" spans="1:10" ht="14.5" x14ac:dyDescent="0.35">
      <c r="A1402" s="202">
        <v>19496</v>
      </c>
      <c r="B1402" s="202" t="s">
        <v>1441</v>
      </c>
      <c r="D1402" s="203">
        <v>19.3</v>
      </c>
      <c r="E1402" s="203" t="s">
        <v>215</v>
      </c>
      <c r="F1402" s="204">
        <v>2020</v>
      </c>
      <c r="G1402" s="205">
        <v>130</v>
      </c>
      <c r="H1402">
        <v>5929</v>
      </c>
      <c r="I1402">
        <v>368</v>
      </c>
      <c r="J1402">
        <v>258</v>
      </c>
    </row>
    <row r="1403" spans="1:10" ht="14.5" x14ac:dyDescent="0.35">
      <c r="A1403" s="202">
        <v>19496</v>
      </c>
      <c r="B1403" s="202" t="s">
        <v>1442</v>
      </c>
      <c r="D1403" s="203">
        <v>19.399999999999999</v>
      </c>
      <c r="E1403" s="203" t="s">
        <v>215</v>
      </c>
      <c r="F1403" s="204">
        <v>2020</v>
      </c>
      <c r="G1403" s="206">
        <v>16897</v>
      </c>
      <c r="H1403">
        <v>0</v>
      </c>
      <c r="I1403">
        <v>0</v>
      </c>
      <c r="J1403">
        <v>0</v>
      </c>
    </row>
    <row r="1404" spans="1:10" ht="14.5" x14ac:dyDescent="0.35">
      <c r="A1404" s="202">
        <v>19496</v>
      </c>
      <c r="B1404" s="202" t="s">
        <v>1443</v>
      </c>
      <c r="D1404" s="203">
        <v>21.1</v>
      </c>
      <c r="E1404" s="203" t="s">
        <v>215</v>
      </c>
      <c r="F1404" s="202">
        <v>2020</v>
      </c>
      <c r="G1404" s="202">
        <v>1222533</v>
      </c>
      <c r="H1404">
        <v>1223</v>
      </c>
      <c r="I1404">
        <v>76</v>
      </c>
      <c r="J1404">
        <v>53</v>
      </c>
    </row>
    <row r="1405" spans="1:10" ht="14.5" x14ac:dyDescent="0.35">
      <c r="A1405" s="202">
        <v>19496</v>
      </c>
      <c r="B1405" s="202" t="s">
        <v>1444</v>
      </c>
      <c r="D1405" s="203">
        <v>21.2</v>
      </c>
      <c r="E1405" s="203" t="s">
        <v>215</v>
      </c>
      <c r="F1405" s="202">
        <v>2020</v>
      </c>
      <c r="G1405" s="202">
        <v>8303</v>
      </c>
      <c r="H1405">
        <v>1289</v>
      </c>
      <c r="I1405">
        <v>80</v>
      </c>
      <c r="J1405">
        <v>56</v>
      </c>
    </row>
    <row r="1406" spans="1:10" ht="14.5" x14ac:dyDescent="0.35">
      <c r="A1406" s="202">
        <v>19496</v>
      </c>
      <c r="B1406" s="202" t="s">
        <v>1445</v>
      </c>
      <c r="D1406" s="203">
        <v>24</v>
      </c>
      <c r="E1406" s="203" t="s">
        <v>215</v>
      </c>
      <c r="F1406" s="202">
        <v>2020</v>
      </c>
      <c r="G1406" s="202">
        <v>281339</v>
      </c>
      <c r="H1406">
        <v>281</v>
      </c>
      <c r="I1406">
        <v>17</v>
      </c>
      <c r="J1406">
        <v>12</v>
      </c>
    </row>
    <row r="1407" spans="1:10" ht="14.5" x14ac:dyDescent="0.35">
      <c r="A1407" s="202">
        <v>19496</v>
      </c>
      <c r="B1407" s="202" t="s">
        <v>1438</v>
      </c>
      <c r="D1407" s="203">
        <v>9</v>
      </c>
      <c r="E1407" s="203" t="s">
        <v>215</v>
      </c>
      <c r="F1407" s="202">
        <v>2020</v>
      </c>
      <c r="G1407" s="202">
        <v>3060</v>
      </c>
      <c r="H1407">
        <v>837</v>
      </c>
      <c r="I1407">
        <v>52</v>
      </c>
      <c r="J1407">
        <v>36</v>
      </c>
    </row>
    <row r="1408" spans="1:10" ht="14.5" x14ac:dyDescent="0.35">
      <c r="A1408" s="202">
        <v>19518</v>
      </c>
      <c r="B1408" s="202" t="s">
        <v>4399</v>
      </c>
      <c r="D1408" s="203">
        <v>17.100000000000001</v>
      </c>
      <c r="E1408" s="203" t="s">
        <v>215</v>
      </c>
      <c r="F1408" s="202">
        <v>2020</v>
      </c>
      <c r="G1408" s="204">
        <v>0</v>
      </c>
      <c r="H1408">
        <v>1123</v>
      </c>
      <c r="I1408">
        <v>54</v>
      </c>
      <c r="J1408">
        <v>89</v>
      </c>
    </row>
    <row r="1409" spans="1:10" ht="14.5" x14ac:dyDescent="0.35">
      <c r="A1409" s="202">
        <v>19518</v>
      </c>
      <c r="B1409" s="202" t="s">
        <v>1447</v>
      </c>
      <c r="D1409" s="203">
        <v>17.2</v>
      </c>
      <c r="E1409" s="203" t="s">
        <v>215</v>
      </c>
      <c r="F1409" s="202">
        <v>2020</v>
      </c>
      <c r="G1409" s="203">
        <v>28925</v>
      </c>
      <c r="H1409">
        <v>407</v>
      </c>
      <c r="I1409">
        <v>57</v>
      </c>
      <c r="J1409">
        <v>92</v>
      </c>
    </row>
    <row r="1410" spans="1:10" ht="14.5" x14ac:dyDescent="0.35">
      <c r="A1410" s="202">
        <v>19518</v>
      </c>
      <c r="B1410" s="202" t="s">
        <v>1446</v>
      </c>
      <c r="D1410" s="203">
        <v>9</v>
      </c>
      <c r="E1410" s="203" t="s">
        <v>215</v>
      </c>
      <c r="F1410" s="202">
        <v>2020</v>
      </c>
      <c r="G1410" s="202">
        <v>29604</v>
      </c>
      <c r="H1410">
        <v>1769</v>
      </c>
      <c r="I1410">
        <v>161</v>
      </c>
      <c r="J1410">
        <v>263</v>
      </c>
    </row>
    <row r="1411" spans="1:10" ht="14.5" x14ac:dyDescent="0.35">
      <c r="A1411" s="202">
        <v>19544</v>
      </c>
      <c r="B1411" s="202" t="s">
        <v>1448</v>
      </c>
      <c r="D1411" s="203">
        <v>19.100000000000001</v>
      </c>
      <c r="E1411" s="203" t="s">
        <v>215</v>
      </c>
      <c r="F1411" s="202">
        <v>2020</v>
      </c>
      <c r="G1411" s="205">
        <v>20140730</v>
      </c>
      <c r="H1411">
        <v>529523</v>
      </c>
      <c r="I1411">
        <v>40248</v>
      </c>
      <c r="J1411">
        <v>35245</v>
      </c>
    </row>
    <row r="1412" spans="1:10" ht="14.5" x14ac:dyDescent="0.35">
      <c r="A1412" s="202">
        <v>19544</v>
      </c>
      <c r="B1412" s="202" t="s">
        <v>1449</v>
      </c>
      <c r="D1412" s="203">
        <v>19.2</v>
      </c>
      <c r="E1412" s="203" t="s">
        <v>215</v>
      </c>
      <c r="F1412" s="204">
        <v>2020</v>
      </c>
      <c r="G1412" s="206">
        <v>509382039</v>
      </c>
      <c r="H1412">
        <v>0</v>
      </c>
      <c r="I1412">
        <v>0</v>
      </c>
      <c r="J1412">
        <v>0</v>
      </c>
    </row>
    <row r="1413" spans="1:10" ht="14.5" x14ac:dyDescent="0.35">
      <c r="A1413" s="202">
        <v>19544</v>
      </c>
      <c r="B1413" s="202" t="s">
        <v>1450</v>
      </c>
      <c r="D1413" s="203">
        <v>21.1</v>
      </c>
      <c r="E1413" s="203" t="s">
        <v>215</v>
      </c>
      <c r="F1413" s="202">
        <v>2020</v>
      </c>
      <c r="G1413" s="202">
        <v>494597680</v>
      </c>
      <c r="H1413">
        <v>494598</v>
      </c>
      <c r="I1413">
        <v>33343</v>
      </c>
      <c r="J1413">
        <v>31862</v>
      </c>
    </row>
    <row r="1414" spans="1:10" ht="14.5" x14ac:dyDescent="0.35">
      <c r="A1414" s="202">
        <v>19615</v>
      </c>
      <c r="B1414" s="202" t="s">
        <v>1455</v>
      </c>
      <c r="D1414" s="203">
        <v>17.100000000000001</v>
      </c>
      <c r="E1414" s="203" t="s">
        <v>215</v>
      </c>
      <c r="F1414" s="202">
        <v>2020</v>
      </c>
      <c r="G1414" s="204">
        <v>270146</v>
      </c>
      <c r="H1414">
        <v>9801</v>
      </c>
      <c r="I1414">
        <v>312</v>
      </c>
      <c r="J1414">
        <v>912</v>
      </c>
    </row>
    <row r="1415" spans="1:10" ht="14.5" x14ac:dyDescent="0.35">
      <c r="A1415" s="202">
        <v>19615</v>
      </c>
      <c r="B1415" s="202" t="s">
        <v>4400</v>
      </c>
      <c r="D1415" s="203">
        <v>17.2</v>
      </c>
      <c r="E1415" s="203" t="s">
        <v>215</v>
      </c>
      <c r="F1415" s="202">
        <v>2020</v>
      </c>
      <c r="G1415" s="203">
        <v>0</v>
      </c>
      <c r="H1415">
        <v>0</v>
      </c>
      <c r="I1415">
        <v>0</v>
      </c>
      <c r="J1415">
        <v>0</v>
      </c>
    </row>
    <row r="1416" spans="1:10" ht="14.5" x14ac:dyDescent="0.35">
      <c r="A1416" s="202">
        <v>19615</v>
      </c>
      <c r="B1416" s="202" t="s">
        <v>4401</v>
      </c>
      <c r="D1416" s="203">
        <v>19.3</v>
      </c>
      <c r="E1416" s="203" t="s">
        <v>215</v>
      </c>
      <c r="F1416" s="204">
        <v>2020</v>
      </c>
      <c r="G1416" s="205">
        <v>0</v>
      </c>
      <c r="H1416">
        <v>5425</v>
      </c>
      <c r="I1416">
        <v>173</v>
      </c>
      <c r="J1416">
        <v>505</v>
      </c>
    </row>
    <row r="1417" spans="1:10" ht="14.5" x14ac:dyDescent="0.35">
      <c r="A1417" s="202">
        <v>19615</v>
      </c>
      <c r="B1417" s="202" t="s">
        <v>1456</v>
      </c>
      <c r="D1417" s="203">
        <v>19.399999999999999</v>
      </c>
      <c r="E1417" s="203" t="s">
        <v>215</v>
      </c>
      <c r="F1417" s="204">
        <v>2020</v>
      </c>
      <c r="G1417" s="206">
        <v>357538</v>
      </c>
      <c r="H1417">
        <v>0</v>
      </c>
      <c r="I1417">
        <v>0</v>
      </c>
      <c r="J1417">
        <v>0</v>
      </c>
    </row>
    <row r="1418" spans="1:10" ht="14.5" x14ac:dyDescent="0.35">
      <c r="A1418" s="202">
        <v>19615</v>
      </c>
      <c r="B1418" s="202" t="s">
        <v>1457</v>
      </c>
      <c r="D1418" s="203">
        <v>21.1</v>
      </c>
      <c r="E1418" s="203" t="s">
        <v>215</v>
      </c>
      <c r="F1418" s="202">
        <v>2020</v>
      </c>
      <c r="G1418" s="202">
        <v>207973</v>
      </c>
      <c r="H1418">
        <v>44072</v>
      </c>
      <c r="I1418">
        <v>2878</v>
      </c>
      <c r="J1418">
        <v>2653</v>
      </c>
    </row>
    <row r="1419" spans="1:10" ht="14.5" x14ac:dyDescent="0.35">
      <c r="A1419" s="202">
        <v>19615</v>
      </c>
      <c r="B1419" s="202" t="s">
        <v>1458</v>
      </c>
      <c r="D1419" s="203">
        <v>21.2</v>
      </c>
      <c r="E1419" s="203" t="s">
        <v>215</v>
      </c>
      <c r="F1419" s="202">
        <v>2020</v>
      </c>
      <c r="G1419" s="202">
        <v>150969</v>
      </c>
      <c r="H1419">
        <v>2547</v>
      </c>
      <c r="I1419">
        <v>122</v>
      </c>
      <c r="J1419">
        <v>169</v>
      </c>
    </row>
    <row r="1420" spans="1:10" ht="14.5" x14ac:dyDescent="0.35">
      <c r="A1420" s="202">
        <v>19615</v>
      </c>
      <c r="B1420" s="202" t="s">
        <v>1451</v>
      </c>
      <c r="D1420" s="203">
        <v>4</v>
      </c>
      <c r="E1420" s="203" t="s">
        <v>215</v>
      </c>
      <c r="F1420" s="202">
        <v>2020</v>
      </c>
      <c r="G1420" s="202">
        <v>4209245</v>
      </c>
      <c r="H1420">
        <v>31240</v>
      </c>
      <c r="I1420">
        <v>995</v>
      </c>
      <c r="J1420">
        <v>2907</v>
      </c>
    </row>
    <row r="1421" spans="1:10" ht="14.5" x14ac:dyDescent="0.35">
      <c r="A1421" s="202">
        <v>19615</v>
      </c>
      <c r="B1421" s="202" t="s">
        <v>1452</v>
      </c>
      <c r="D1421" s="203">
        <v>5.0999999999999996</v>
      </c>
      <c r="E1421" s="203" t="s">
        <v>215</v>
      </c>
      <c r="F1421" s="202">
        <v>2020</v>
      </c>
      <c r="G1421" s="202">
        <v>6673439</v>
      </c>
      <c r="H1421">
        <v>46580</v>
      </c>
      <c r="I1421">
        <v>2255</v>
      </c>
      <c r="J1421">
        <v>3562</v>
      </c>
    </row>
    <row r="1422" spans="1:10" ht="14.5" x14ac:dyDescent="0.35">
      <c r="A1422" s="202">
        <v>19615</v>
      </c>
      <c r="B1422" s="202" t="s">
        <v>1453</v>
      </c>
      <c r="D1422" s="203">
        <v>5.2</v>
      </c>
      <c r="E1422" s="203" t="s">
        <v>215</v>
      </c>
      <c r="F1422" s="202">
        <v>2020</v>
      </c>
      <c r="G1422" s="202">
        <v>1204370</v>
      </c>
      <c r="H1422">
        <v>15945</v>
      </c>
      <c r="I1422">
        <v>770</v>
      </c>
      <c r="J1422">
        <v>1222</v>
      </c>
    </row>
    <row r="1423" spans="1:10" ht="14.5" x14ac:dyDescent="0.35">
      <c r="A1423" s="202">
        <v>19615</v>
      </c>
      <c r="B1423" s="202" t="s">
        <v>1454</v>
      </c>
      <c r="D1423" s="203">
        <v>9</v>
      </c>
      <c r="E1423" s="203" t="s">
        <v>215</v>
      </c>
      <c r="F1423" s="202">
        <v>2020</v>
      </c>
      <c r="G1423" s="202">
        <v>516819</v>
      </c>
      <c r="H1423">
        <v>8200</v>
      </c>
      <c r="I1423">
        <v>261</v>
      </c>
      <c r="J1423">
        <v>763</v>
      </c>
    </row>
    <row r="1424" spans="1:10" ht="14.5" x14ac:dyDescent="0.35">
      <c r="A1424" s="202">
        <v>19631</v>
      </c>
      <c r="B1424" s="202" t="s">
        <v>4402</v>
      </c>
      <c r="D1424" s="203">
        <v>19.3</v>
      </c>
      <c r="E1424" s="203" t="s">
        <v>215</v>
      </c>
      <c r="F1424" s="204">
        <v>2020</v>
      </c>
      <c r="G1424" s="205">
        <v>0</v>
      </c>
      <c r="H1424">
        <v>2049</v>
      </c>
      <c r="I1424">
        <v>0</v>
      </c>
      <c r="J1424">
        <v>758</v>
      </c>
    </row>
    <row r="1425" spans="1:10" ht="14.5" x14ac:dyDescent="0.35">
      <c r="A1425" s="202">
        <v>19631</v>
      </c>
      <c r="B1425" s="202" t="s">
        <v>1459</v>
      </c>
      <c r="D1425" s="203">
        <v>19.399999999999999</v>
      </c>
      <c r="E1425" s="203" t="s">
        <v>215</v>
      </c>
      <c r="F1425" s="204">
        <v>2020</v>
      </c>
      <c r="G1425" s="206">
        <v>58270</v>
      </c>
      <c r="H1425">
        <v>0</v>
      </c>
      <c r="I1425">
        <v>0</v>
      </c>
      <c r="J1425">
        <v>0</v>
      </c>
    </row>
    <row r="1426" spans="1:10" ht="14.5" x14ac:dyDescent="0.35">
      <c r="A1426" s="202">
        <v>19640</v>
      </c>
      <c r="B1426" s="202" t="s">
        <v>1462</v>
      </c>
      <c r="D1426" s="203">
        <v>17.100000000000001</v>
      </c>
      <c r="E1426" s="203" t="s">
        <v>215</v>
      </c>
      <c r="F1426" s="202">
        <v>2020</v>
      </c>
      <c r="G1426" s="204">
        <v>2196985</v>
      </c>
      <c r="H1426">
        <v>8562</v>
      </c>
      <c r="I1426">
        <v>826</v>
      </c>
      <c r="J1426">
        <v>477</v>
      </c>
    </row>
    <row r="1427" spans="1:10" ht="14.5" x14ac:dyDescent="0.35">
      <c r="A1427" s="202">
        <v>19640</v>
      </c>
      <c r="B1427" s="202" t="s">
        <v>4403</v>
      </c>
      <c r="D1427" s="203">
        <v>17.2</v>
      </c>
      <c r="E1427" s="203" t="s">
        <v>215</v>
      </c>
      <c r="F1427" s="202">
        <v>2020</v>
      </c>
      <c r="G1427" s="203">
        <v>0</v>
      </c>
      <c r="H1427">
        <v>0</v>
      </c>
      <c r="I1427">
        <v>0</v>
      </c>
      <c r="J1427">
        <v>0</v>
      </c>
    </row>
    <row r="1428" spans="1:10" ht="14.5" x14ac:dyDescent="0.35">
      <c r="A1428" s="202">
        <v>19640</v>
      </c>
      <c r="B1428" s="202" t="s">
        <v>1463</v>
      </c>
      <c r="D1428" s="203">
        <v>19.3</v>
      </c>
      <c r="E1428" s="203" t="s">
        <v>215</v>
      </c>
      <c r="F1428" s="204">
        <v>2020</v>
      </c>
      <c r="G1428" s="205">
        <v>286</v>
      </c>
      <c r="H1428">
        <v>1452</v>
      </c>
      <c r="I1428">
        <v>127</v>
      </c>
      <c r="J1428">
        <v>73</v>
      </c>
    </row>
    <row r="1429" spans="1:10" ht="14.5" x14ac:dyDescent="0.35">
      <c r="A1429" s="202">
        <v>19640</v>
      </c>
      <c r="B1429" s="202" t="s">
        <v>1464</v>
      </c>
      <c r="D1429" s="203">
        <v>19.399999999999999</v>
      </c>
      <c r="E1429" s="203" t="s">
        <v>215</v>
      </c>
      <c r="F1429" s="204">
        <v>2020</v>
      </c>
      <c r="G1429" s="206">
        <v>57183</v>
      </c>
      <c r="H1429">
        <v>0</v>
      </c>
      <c r="I1429">
        <v>0</v>
      </c>
      <c r="J1429">
        <v>0</v>
      </c>
    </row>
    <row r="1430" spans="1:10" ht="14.5" x14ac:dyDescent="0.35">
      <c r="A1430" s="202">
        <v>19640</v>
      </c>
      <c r="B1430" s="202" t="s">
        <v>1465</v>
      </c>
      <c r="D1430" s="203">
        <v>21.2</v>
      </c>
      <c r="E1430" s="203" t="s">
        <v>215</v>
      </c>
      <c r="F1430" s="202">
        <v>2020</v>
      </c>
      <c r="G1430" s="202">
        <v>17635</v>
      </c>
      <c r="H1430">
        <v>579</v>
      </c>
      <c r="I1430">
        <v>56</v>
      </c>
      <c r="J1430">
        <v>32</v>
      </c>
    </row>
    <row r="1431" spans="1:10" ht="14.5" x14ac:dyDescent="0.35">
      <c r="A1431" s="202">
        <v>19640</v>
      </c>
      <c r="B1431" s="202" t="s">
        <v>1460</v>
      </c>
      <c r="D1431" s="203">
        <v>5.0999999999999996</v>
      </c>
      <c r="E1431" s="203" t="s">
        <v>215</v>
      </c>
      <c r="F1431" s="202">
        <v>2020</v>
      </c>
      <c r="G1431" s="202">
        <v>20241</v>
      </c>
      <c r="H1431">
        <v>6334</v>
      </c>
      <c r="I1431">
        <v>738</v>
      </c>
      <c r="J1431">
        <v>425</v>
      </c>
    </row>
    <row r="1432" spans="1:10" ht="14.5" x14ac:dyDescent="0.35">
      <c r="A1432" s="202">
        <v>19640</v>
      </c>
      <c r="B1432" s="202" t="s">
        <v>1461</v>
      </c>
      <c r="D1432" s="203">
        <v>5.2</v>
      </c>
      <c r="E1432" s="203" t="s">
        <v>215</v>
      </c>
      <c r="F1432" s="202">
        <v>2020</v>
      </c>
      <c r="G1432" s="202">
        <v>29962</v>
      </c>
      <c r="H1432">
        <v>5123</v>
      </c>
      <c r="I1432">
        <v>494</v>
      </c>
      <c r="J1432">
        <v>285</v>
      </c>
    </row>
    <row r="1433" spans="1:10" ht="14.5" x14ac:dyDescent="0.35">
      <c r="A1433" s="202">
        <v>19682</v>
      </c>
      <c r="B1433" s="202" t="s">
        <v>1466</v>
      </c>
      <c r="D1433" s="203">
        <v>1</v>
      </c>
      <c r="E1433" s="203" t="s">
        <v>215</v>
      </c>
      <c r="F1433" s="202">
        <v>2020</v>
      </c>
      <c r="G1433" s="202">
        <v>7189865</v>
      </c>
      <c r="H1433">
        <v>112618</v>
      </c>
      <c r="I1433">
        <v>7576</v>
      </c>
      <c r="J1433">
        <v>10515</v>
      </c>
    </row>
    <row r="1434" spans="1:10" ht="14.5" x14ac:dyDescent="0.35">
      <c r="A1434" s="202">
        <v>19682</v>
      </c>
      <c r="B1434" s="202" t="s">
        <v>4404</v>
      </c>
      <c r="D1434" s="203">
        <v>11</v>
      </c>
      <c r="E1434" s="203" t="s">
        <v>215</v>
      </c>
      <c r="F1434" s="202">
        <v>2020</v>
      </c>
      <c r="G1434" s="202">
        <v>6527</v>
      </c>
      <c r="H1434">
        <v>53</v>
      </c>
      <c r="I1434">
        <v>0</v>
      </c>
      <c r="J1434">
        <v>3</v>
      </c>
    </row>
    <row r="1435" spans="1:10" ht="14.5" x14ac:dyDescent="0.35">
      <c r="A1435" s="202">
        <v>19682</v>
      </c>
      <c r="B1435" s="202" t="s">
        <v>1471</v>
      </c>
      <c r="D1435" s="203">
        <v>17.100000000000001</v>
      </c>
      <c r="E1435" s="203" t="s">
        <v>215</v>
      </c>
      <c r="F1435" s="202">
        <v>2020</v>
      </c>
      <c r="G1435" s="204">
        <v>13346528</v>
      </c>
      <c r="H1435">
        <v>157841</v>
      </c>
      <c r="I1435">
        <v>11432</v>
      </c>
      <c r="J1435">
        <v>16463</v>
      </c>
    </row>
    <row r="1436" spans="1:10" ht="14.5" x14ac:dyDescent="0.35">
      <c r="A1436" s="202">
        <v>19682</v>
      </c>
      <c r="B1436" s="202" t="s">
        <v>1472</v>
      </c>
      <c r="D1436" s="203">
        <v>17.2</v>
      </c>
      <c r="E1436" s="203" t="s">
        <v>215</v>
      </c>
      <c r="F1436" s="202">
        <v>2020</v>
      </c>
      <c r="G1436" s="203">
        <v>5647317</v>
      </c>
      <c r="H1436">
        <v>83746</v>
      </c>
      <c r="I1436">
        <v>5896</v>
      </c>
      <c r="J1436">
        <v>6756</v>
      </c>
    </row>
    <row r="1437" spans="1:10" ht="14.5" x14ac:dyDescent="0.35">
      <c r="A1437" s="202">
        <v>19682</v>
      </c>
      <c r="B1437" s="202" t="s">
        <v>1473</v>
      </c>
      <c r="D1437" s="203">
        <v>18</v>
      </c>
      <c r="E1437" s="203" t="s">
        <v>215</v>
      </c>
      <c r="F1437" s="202">
        <v>2020</v>
      </c>
      <c r="G1437" s="202">
        <v>2468978</v>
      </c>
      <c r="H1437">
        <v>54192</v>
      </c>
      <c r="I1437">
        <v>3395</v>
      </c>
      <c r="J1437">
        <v>4788</v>
      </c>
    </row>
    <row r="1438" spans="1:10" ht="14.5" x14ac:dyDescent="0.35">
      <c r="A1438" s="202">
        <v>19682</v>
      </c>
      <c r="B1438" s="202" t="s">
        <v>1474</v>
      </c>
      <c r="D1438" s="203">
        <v>19.100000000000001</v>
      </c>
      <c r="E1438" s="203" t="s">
        <v>215</v>
      </c>
      <c r="F1438" s="202">
        <v>2020</v>
      </c>
      <c r="G1438" s="205">
        <v>6898</v>
      </c>
      <c r="H1438">
        <v>9731</v>
      </c>
      <c r="I1438">
        <v>1303</v>
      </c>
      <c r="J1438">
        <v>897</v>
      </c>
    </row>
    <row r="1439" spans="1:10" ht="14.5" x14ac:dyDescent="0.35">
      <c r="A1439" s="202">
        <v>19682</v>
      </c>
      <c r="B1439" s="202" t="s">
        <v>1475</v>
      </c>
      <c r="D1439" s="203">
        <v>19.2</v>
      </c>
      <c r="E1439" s="203" t="s">
        <v>215</v>
      </c>
      <c r="F1439" s="204">
        <v>2020</v>
      </c>
      <c r="G1439" s="206">
        <v>104050</v>
      </c>
      <c r="H1439">
        <v>0</v>
      </c>
      <c r="I1439">
        <v>0</v>
      </c>
      <c r="J1439">
        <v>0</v>
      </c>
    </row>
    <row r="1440" spans="1:10" ht="14.5" x14ac:dyDescent="0.35">
      <c r="A1440" s="202">
        <v>19682</v>
      </c>
      <c r="B1440" s="202" t="s">
        <v>1476</v>
      </c>
      <c r="D1440" s="203">
        <v>19.3</v>
      </c>
      <c r="E1440" s="203" t="s">
        <v>215</v>
      </c>
      <c r="F1440" s="204">
        <v>2020</v>
      </c>
      <c r="G1440" s="205">
        <v>42371</v>
      </c>
      <c r="H1440">
        <v>254891</v>
      </c>
      <c r="I1440">
        <v>16344</v>
      </c>
      <c r="J1440">
        <v>20501</v>
      </c>
    </row>
    <row r="1441" spans="1:10" ht="14.5" x14ac:dyDescent="0.35">
      <c r="A1441" s="202">
        <v>19682</v>
      </c>
      <c r="B1441" s="202" t="s">
        <v>1477</v>
      </c>
      <c r="D1441" s="203">
        <v>19.399999999999999</v>
      </c>
      <c r="E1441" s="203" t="s">
        <v>215</v>
      </c>
      <c r="F1441" s="204">
        <v>2020</v>
      </c>
      <c r="G1441" s="206">
        <v>29450894</v>
      </c>
      <c r="H1441">
        <v>0</v>
      </c>
      <c r="I1441">
        <v>0</v>
      </c>
      <c r="J1441">
        <v>0</v>
      </c>
    </row>
    <row r="1442" spans="1:10" ht="14.5" x14ac:dyDescent="0.35">
      <c r="A1442" s="202">
        <v>19682</v>
      </c>
      <c r="B1442" s="202" t="s">
        <v>4405</v>
      </c>
      <c r="D1442" s="203">
        <v>2.1</v>
      </c>
      <c r="E1442" s="203" t="s">
        <v>215</v>
      </c>
      <c r="F1442" s="202">
        <v>2020</v>
      </c>
      <c r="G1442" s="202">
        <v>179</v>
      </c>
      <c r="H1442">
        <v>2010</v>
      </c>
      <c r="I1442">
        <v>180</v>
      </c>
      <c r="J1442">
        <v>203</v>
      </c>
    </row>
    <row r="1443" spans="1:10" ht="14.5" x14ac:dyDescent="0.35">
      <c r="A1443" s="202">
        <v>19682</v>
      </c>
      <c r="B1443" s="202" t="s">
        <v>1478</v>
      </c>
      <c r="D1443" s="203">
        <v>21.1</v>
      </c>
      <c r="E1443" s="203" t="s">
        <v>215</v>
      </c>
      <c r="F1443" s="202">
        <v>2020</v>
      </c>
      <c r="G1443" s="202">
        <v>105483</v>
      </c>
      <c r="H1443">
        <v>7207</v>
      </c>
      <c r="I1443">
        <v>923</v>
      </c>
      <c r="J1443">
        <v>639</v>
      </c>
    </row>
    <row r="1444" spans="1:10" ht="14.5" x14ac:dyDescent="0.35">
      <c r="A1444" s="202">
        <v>19682</v>
      </c>
      <c r="B1444" s="202" t="s">
        <v>1479</v>
      </c>
      <c r="D1444" s="203">
        <v>21.2</v>
      </c>
      <c r="E1444" s="203" t="s">
        <v>215</v>
      </c>
      <c r="F1444" s="202">
        <v>2020</v>
      </c>
      <c r="G1444" s="202">
        <v>4466364</v>
      </c>
      <c r="H1444">
        <v>48216</v>
      </c>
      <c r="I1444">
        <v>2778</v>
      </c>
      <c r="J1444">
        <v>4315</v>
      </c>
    </row>
    <row r="1445" spans="1:10" ht="14.5" x14ac:dyDescent="0.35">
      <c r="A1445" s="202">
        <v>19682</v>
      </c>
      <c r="B1445" s="202" t="s">
        <v>1480</v>
      </c>
      <c r="D1445" s="203">
        <v>23</v>
      </c>
      <c r="E1445" s="203" t="s">
        <v>215</v>
      </c>
      <c r="F1445" s="202">
        <v>2020</v>
      </c>
      <c r="G1445" s="202">
        <v>2692865</v>
      </c>
      <c r="H1445">
        <v>40624</v>
      </c>
      <c r="I1445">
        <v>4040</v>
      </c>
      <c r="J1445">
        <v>4807</v>
      </c>
    </row>
    <row r="1446" spans="1:10" ht="14.5" x14ac:dyDescent="0.35">
      <c r="A1446" s="202">
        <v>19682</v>
      </c>
      <c r="B1446" s="202" t="s">
        <v>1481</v>
      </c>
      <c r="D1446" s="203">
        <v>24</v>
      </c>
      <c r="E1446" s="203" t="s">
        <v>215</v>
      </c>
      <c r="F1446" s="202">
        <v>2020</v>
      </c>
      <c r="G1446" s="202">
        <v>32514696</v>
      </c>
      <c r="H1446">
        <v>169848</v>
      </c>
      <c r="I1446">
        <v>15495</v>
      </c>
      <c r="J1446">
        <v>21075</v>
      </c>
    </row>
    <row r="1447" spans="1:10" ht="14.5" x14ac:dyDescent="0.35">
      <c r="A1447" s="202">
        <v>19682</v>
      </c>
      <c r="B1447" s="202" t="s">
        <v>1467</v>
      </c>
      <c r="D1447" s="203">
        <v>4</v>
      </c>
      <c r="E1447" s="203" t="s">
        <v>215</v>
      </c>
      <c r="F1447" s="202">
        <v>2020</v>
      </c>
      <c r="G1447" s="202">
        <v>240606</v>
      </c>
      <c r="H1447">
        <v>6209</v>
      </c>
      <c r="I1447">
        <v>468</v>
      </c>
      <c r="J1447">
        <v>657</v>
      </c>
    </row>
    <row r="1448" spans="1:10" ht="14.5" x14ac:dyDescent="0.35">
      <c r="A1448" s="202">
        <v>19682</v>
      </c>
      <c r="B1448" s="202" t="s">
        <v>1468</v>
      </c>
      <c r="D1448" s="203">
        <v>5.0999999999999996</v>
      </c>
      <c r="E1448" s="203" t="s">
        <v>215</v>
      </c>
      <c r="F1448" s="202">
        <v>2020</v>
      </c>
      <c r="G1448" s="202">
        <v>51927426</v>
      </c>
      <c r="H1448">
        <v>445119</v>
      </c>
      <c r="I1448">
        <v>28994</v>
      </c>
      <c r="J1448">
        <v>39952</v>
      </c>
    </row>
    <row r="1449" spans="1:10" ht="14.5" x14ac:dyDescent="0.35">
      <c r="A1449" s="202">
        <v>19682</v>
      </c>
      <c r="B1449" s="202" t="s">
        <v>1469</v>
      </c>
      <c r="D1449" s="203">
        <v>5.2</v>
      </c>
      <c r="E1449" s="203" t="s">
        <v>215</v>
      </c>
      <c r="F1449" s="202">
        <v>2020</v>
      </c>
      <c r="G1449" s="202">
        <v>9221179</v>
      </c>
      <c r="H1449">
        <v>95568</v>
      </c>
      <c r="I1449">
        <v>7321</v>
      </c>
      <c r="J1449">
        <v>11333</v>
      </c>
    </row>
    <row r="1450" spans="1:10" ht="14.5" x14ac:dyDescent="0.35">
      <c r="A1450" s="202">
        <v>19682</v>
      </c>
      <c r="B1450" s="202" t="s">
        <v>1470</v>
      </c>
      <c r="D1450" s="203">
        <v>9</v>
      </c>
      <c r="E1450" s="203" t="s">
        <v>215</v>
      </c>
      <c r="F1450" s="202">
        <v>2020</v>
      </c>
      <c r="G1450" s="202">
        <v>25255447</v>
      </c>
      <c r="H1450">
        <v>213047</v>
      </c>
      <c r="I1450">
        <v>17676</v>
      </c>
      <c r="J1450">
        <v>20854</v>
      </c>
    </row>
    <row r="1451" spans="1:10" ht="14.5" x14ac:dyDescent="0.35">
      <c r="A1451" s="202">
        <v>19690</v>
      </c>
      <c r="B1451" s="202" t="s">
        <v>1482</v>
      </c>
      <c r="D1451" s="203">
        <v>1</v>
      </c>
      <c r="E1451" s="203" t="s">
        <v>215</v>
      </c>
      <c r="F1451" s="202">
        <v>2020</v>
      </c>
      <c r="G1451" s="202">
        <v>2159</v>
      </c>
      <c r="H1451">
        <v>358</v>
      </c>
      <c r="I1451">
        <v>15</v>
      </c>
      <c r="J1451">
        <v>49</v>
      </c>
    </row>
    <row r="1452" spans="1:10" ht="14.5" x14ac:dyDescent="0.35">
      <c r="A1452" s="202">
        <v>19690</v>
      </c>
      <c r="B1452" s="202" t="s">
        <v>1487</v>
      </c>
      <c r="D1452" s="203">
        <v>17.100000000000001</v>
      </c>
      <c r="E1452" s="203" t="s">
        <v>215</v>
      </c>
      <c r="F1452" s="202">
        <v>2020</v>
      </c>
      <c r="G1452" s="204">
        <v>164273</v>
      </c>
      <c r="H1452">
        <v>1351</v>
      </c>
      <c r="I1452">
        <v>32</v>
      </c>
      <c r="J1452">
        <v>93</v>
      </c>
    </row>
    <row r="1453" spans="1:10" ht="14.5" x14ac:dyDescent="0.35">
      <c r="A1453" s="202">
        <v>19690</v>
      </c>
      <c r="B1453" s="202" t="s">
        <v>1488</v>
      </c>
      <c r="D1453" s="203">
        <v>17.2</v>
      </c>
      <c r="E1453" s="203" t="s">
        <v>215</v>
      </c>
      <c r="F1453" s="202">
        <v>2020</v>
      </c>
      <c r="G1453" s="203">
        <v>0</v>
      </c>
      <c r="H1453">
        <v>0</v>
      </c>
      <c r="I1453">
        <v>0</v>
      </c>
      <c r="J1453">
        <v>0</v>
      </c>
    </row>
    <row r="1454" spans="1:10" ht="14.5" x14ac:dyDescent="0.35">
      <c r="A1454" s="202">
        <v>19690</v>
      </c>
      <c r="B1454" s="202" t="s">
        <v>1489</v>
      </c>
      <c r="D1454" s="203">
        <v>19.3</v>
      </c>
      <c r="E1454" s="203" t="s">
        <v>215</v>
      </c>
      <c r="F1454" s="204">
        <v>2020</v>
      </c>
      <c r="G1454" s="205">
        <v>678</v>
      </c>
      <c r="H1454">
        <v>421</v>
      </c>
      <c r="I1454">
        <v>23</v>
      </c>
      <c r="J1454">
        <v>38</v>
      </c>
    </row>
    <row r="1455" spans="1:10" ht="14.5" x14ac:dyDescent="0.35">
      <c r="A1455" s="202">
        <v>19690</v>
      </c>
      <c r="B1455" s="202" t="s">
        <v>1490</v>
      </c>
      <c r="D1455" s="203">
        <v>19.399999999999999</v>
      </c>
      <c r="E1455" s="203" t="s">
        <v>215</v>
      </c>
      <c r="F1455" s="204">
        <v>2020</v>
      </c>
      <c r="G1455" s="206">
        <v>54041</v>
      </c>
      <c r="H1455">
        <v>0</v>
      </c>
      <c r="I1455">
        <v>0</v>
      </c>
      <c r="J1455">
        <v>0</v>
      </c>
    </row>
    <row r="1456" spans="1:10" ht="14.5" x14ac:dyDescent="0.35">
      <c r="A1456" s="202">
        <v>19690</v>
      </c>
      <c r="B1456" s="202" t="s">
        <v>1483</v>
      </c>
      <c r="D1456" s="203">
        <v>2.1</v>
      </c>
      <c r="E1456" s="203" t="s">
        <v>215</v>
      </c>
      <c r="F1456" s="202">
        <v>2020</v>
      </c>
      <c r="G1456" s="202">
        <v>2189</v>
      </c>
      <c r="H1456">
        <v>373</v>
      </c>
      <c r="I1456">
        <v>1</v>
      </c>
      <c r="J1456">
        <v>2</v>
      </c>
    </row>
    <row r="1457" spans="1:10" ht="14.5" x14ac:dyDescent="0.35">
      <c r="A1457" s="202">
        <v>19690</v>
      </c>
      <c r="B1457" s="202" t="s">
        <v>1491</v>
      </c>
      <c r="D1457" s="203">
        <v>21.2</v>
      </c>
      <c r="E1457" s="203" t="s">
        <v>215</v>
      </c>
      <c r="F1457" s="202">
        <v>2020</v>
      </c>
      <c r="G1457" s="202">
        <v>21387</v>
      </c>
      <c r="H1457">
        <v>101</v>
      </c>
      <c r="I1457">
        <v>6</v>
      </c>
      <c r="J1457">
        <v>8</v>
      </c>
    </row>
    <row r="1458" spans="1:10" ht="14.5" x14ac:dyDescent="0.35">
      <c r="A1458" s="202">
        <v>19690</v>
      </c>
      <c r="B1458" s="202" t="s">
        <v>4406</v>
      </c>
      <c r="D1458" s="203">
        <v>3</v>
      </c>
      <c r="E1458" s="203" t="s">
        <v>215</v>
      </c>
      <c r="F1458" s="202">
        <v>2020</v>
      </c>
      <c r="G1458" s="202">
        <v>453434</v>
      </c>
      <c r="H1458">
        <v>5379</v>
      </c>
      <c r="I1458">
        <v>529</v>
      </c>
      <c r="J1458">
        <v>397</v>
      </c>
    </row>
    <row r="1459" spans="1:10" ht="14.5" x14ac:dyDescent="0.35">
      <c r="A1459" s="202">
        <v>19690</v>
      </c>
      <c r="B1459" s="202" t="s">
        <v>4407</v>
      </c>
      <c r="D1459" s="203">
        <v>4</v>
      </c>
      <c r="E1459" s="203" t="s">
        <v>215</v>
      </c>
      <c r="F1459" s="202">
        <v>2020</v>
      </c>
      <c r="G1459" s="202">
        <v>115363022</v>
      </c>
      <c r="H1459">
        <v>448672</v>
      </c>
      <c r="I1459">
        <v>8026</v>
      </c>
      <c r="J1459">
        <v>25401</v>
      </c>
    </row>
    <row r="1460" spans="1:10" ht="14.5" x14ac:dyDescent="0.35">
      <c r="A1460" s="202">
        <v>19690</v>
      </c>
      <c r="B1460" s="202" t="s">
        <v>1484</v>
      </c>
      <c r="D1460" s="203">
        <v>5.0999999999999996</v>
      </c>
      <c r="E1460" s="203" t="s">
        <v>215</v>
      </c>
      <c r="F1460" s="202">
        <v>2020</v>
      </c>
      <c r="G1460" s="202">
        <v>2983</v>
      </c>
      <c r="H1460">
        <v>533</v>
      </c>
      <c r="I1460">
        <v>36</v>
      </c>
      <c r="J1460">
        <v>47</v>
      </c>
    </row>
    <row r="1461" spans="1:10" ht="14.5" x14ac:dyDescent="0.35">
      <c r="A1461" s="202">
        <v>19690</v>
      </c>
      <c r="B1461" s="202" t="s">
        <v>1485</v>
      </c>
      <c r="D1461" s="203">
        <v>5.2</v>
      </c>
      <c r="E1461" s="203" t="s">
        <v>215</v>
      </c>
      <c r="F1461" s="202">
        <v>2020</v>
      </c>
      <c r="G1461" s="202">
        <v>3485</v>
      </c>
      <c r="H1461">
        <v>246</v>
      </c>
      <c r="I1461">
        <v>18</v>
      </c>
      <c r="J1461">
        <v>19</v>
      </c>
    </row>
    <row r="1462" spans="1:10" ht="14.5" x14ac:dyDescent="0.35">
      <c r="A1462" s="202">
        <v>19690</v>
      </c>
      <c r="B1462" s="202" t="s">
        <v>1486</v>
      </c>
      <c r="D1462" s="203">
        <v>9</v>
      </c>
      <c r="E1462" s="203" t="s">
        <v>215</v>
      </c>
      <c r="F1462" s="202">
        <v>2020</v>
      </c>
      <c r="G1462" s="202">
        <v>736347</v>
      </c>
      <c r="H1462">
        <v>3577</v>
      </c>
      <c r="I1462">
        <v>79</v>
      </c>
      <c r="J1462">
        <v>235</v>
      </c>
    </row>
    <row r="1463" spans="1:10" ht="14.5" x14ac:dyDescent="0.35">
      <c r="A1463" s="202">
        <v>19704</v>
      </c>
      <c r="B1463" s="202" t="s">
        <v>1492</v>
      </c>
      <c r="D1463" s="203">
        <v>1</v>
      </c>
      <c r="E1463" s="203" t="s">
        <v>215</v>
      </c>
      <c r="F1463" s="202">
        <v>2020</v>
      </c>
      <c r="G1463" s="202">
        <v>7226</v>
      </c>
      <c r="H1463">
        <v>614</v>
      </c>
      <c r="I1463">
        <v>24</v>
      </c>
      <c r="J1463">
        <v>96</v>
      </c>
    </row>
    <row r="1464" spans="1:10" ht="14.5" x14ac:dyDescent="0.35">
      <c r="A1464" s="202">
        <v>19704</v>
      </c>
      <c r="B1464" s="202" t="s">
        <v>1497</v>
      </c>
      <c r="D1464" s="203">
        <v>17.100000000000001</v>
      </c>
      <c r="E1464" s="203" t="s">
        <v>215</v>
      </c>
      <c r="F1464" s="202">
        <v>2020</v>
      </c>
      <c r="G1464" s="204">
        <v>556480</v>
      </c>
      <c r="H1464">
        <v>2177</v>
      </c>
      <c r="I1464">
        <v>58</v>
      </c>
      <c r="J1464">
        <v>206</v>
      </c>
    </row>
    <row r="1465" spans="1:10" ht="14.5" x14ac:dyDescent="0.35">
      <c r="A1465" s="202">
        <v>19704</v>
      </c>
      <c r="B1465" s="202" t="s">
        <v>1498</v>
      </c>
      <c r="D1465" s="203">
        <v>17.2</v>
      </c>
      <c r="E1465" s="203" t="s">
        <v>215</v>
      </c>
      <c r="F1465" s="202">
        <v>2020</v>
      </c>
      <c r="G1465" s="203">
        <v>572</v>
      </c>
      <c r="H1465">
        <v>1</v>
      </c>
      <c r="I1465">
        <v>1</v>
      </c>
      <c r="J1465">
        <v>34</v>
      </c>
    </row>
    <row r="1466" spans="1:10" ht="14.5" x14ac:dyDescent="0.35">
      <c r="A1466" s="202">
        <v>19704</v>
      </c>
      <c r="B1466" s="202" t="s">
        <v>1499</v>
      </c>
      <c r="D1466" s="203">
        <v>18</v>
      </c>
      <c r="E1466" s="203" t="s">
        <v>215</v>
      </c>
      <c r="F1466" s="202">
        <v>2020</v>
      </c>
      <c r="G1466" s="202">
        <v>2567</v>
      </c>
      <c r="H1466">
        <v>6</v>
      </c>
      <c r="I1466">
        <v>0</v>
      </c>
      <c r="J1466">
        <v>3</v>
      </c>
    </row>
    <row r="1467" spans="1:10" ht="14.5" x14ac:dyDescent="0.35">
      <c r="A1467" s="202">
        <v>19704</v>
      </c>
      <c r="B1467" s="202" t="s">
        <v>1500</v>
      </c>
      <c r="D1467" s="203">
        <v>19.3</v>
      </c>
      <c r="E1467" s="203" t="s">
        <v>215</v>
      </c>
      <c r="F1467" s="204">
        <v>2020</v>
      </c>
      <c r="G1467" s="205">
        <v>19451</v>
      </c>
      <c r="H1467">
        <v>3964</v>
      </c>
      <c r="I1467">
        <v>218</v>
      </c>
      <c r="J1467">
        <v>364</v>
      </c>
    </row>
    <row r="1468" spans="1:10" ht="14.5" x14ac:dyDescent="0.35">
      <c r="A1468" s="202">
        <v>19704</v>
      </c>
      <c r="B1468" s="202" t="s">
        <v>1501</v>
      </c>
      <c r="D1468" s="203">
        <v>19.399999999999999</v>
      </c>
      <c r="E1468" s="203" t="s">
        <v>215</v>
      </c>
      <c r="F1468" s="204">
        <v>2020</v>
      </c>
      <c r="G1468" s="206">
        <v>1410833</v>
      </c>
      <c r="H1468">
        <v>0</v>
      </c>
      <c r="I1468">
        <v>0</v>
      </c>
      <c r="J1468">
        <v>0</v>
      </c>
    </row>
    <row r="1469" spans="1:10" ht="14.5" x14ac:dyDescent="0.35">
      <c r="A1469" s="202">
        <v>19704</v>
      </c>
      <c r="B1469" s="202" t="s">
        <v>1493</v>
      </c>
      <c r="D1469" s="203">
        <v>2.1</v>
      </c>
      <c r="E1469" s="203" t="s">
        <v>215</v>
      </c>
      <c r="F1469" s="202">
        <v>2020</v>
      </c>
      <c r="G1469" s="202">
        <v>15245</v>
      </c>
      <c r="H1469">
        <v>655</v>
      </c>
      <c r="I1469">
        <v>2</v>
      </c>
      <c r="J1469">
        <v>12</v>
      </c>
    </row>
    <row r="1470" spans="1:10" ht="14.5" x14ac:dyDescent="0.35">
      <c r="A1470" s="202">
        <v>19704</v>
      </c>
      <c r="B1470" s="202" t="s">
        <v>1502</v>
      </c>
      <c r="D1470" s="203">
        <v>21.2</v>
      </c>
      <c r="E1470" s="203" t="s">
        <v>215</v>
      </c>
      <c r="F1470" s="202">
        <v>2020</v>
      </c>
      <c r="G1470" s="202">
        <v>545393</v>
      </c>
      <c r="H1470">
        <v>1251</v>
      </c>
      <c r="I1470">
        <v>80</v>
      </c>
      <c r="J1470">
        <v>107</v>
      </c>
    </row>
    <row r="1471" spans="1:10" ht="14.5" x14ac:dyDescent="0.35">
      <c r="A1471" s="202">
        <v>19704</v>
      </c>
      <c r="B1471" s="202" t="s">
        <v>1503</v>
      </c>
      <c r="D1471" s="203">
        <v>23</v>
      </c>
      <c r="E1471" s="203" t="s">
        <v>215</v>
      </c>
      <c r="F1471" s="202">
        <v>2020</v>
      </c>
      <c r="G1471" s="202">
        <v>3374</v>
      </c>
      <c r="H1471">
        <v>33</v>
      </c>
      <c r="I1471">
        <v>0</v>
      </c>
      <c r="J1471">
        <v>7</v>
      </c>
    </row>
    <row r="1472" spans="1:10" ht="14.5" x14ac:dyDescent="0.35">
      <c r="A1472" s="202">
        <v>19704</v>
      </c>
      <c r="B1472" s="202" t="s">
        <v>1504</v>
      </c>
      <c r="D1472" s="203">
        <v>24</v>
      </c>
      <c r="E1472" s="203" t="s">
        <v>215</v>
      </c>
      <c r="F1472" s="202">
        <v>2020</v>
      </c>
      <c r="G1472" s="202">
        <v>70460</v>
      </c>
      <c r="H1472">
        <v>1465</v>
      </c>
      <c r="I1472">
        <v>275</v>
      </c>
      <c r="J1472">
        <v>143</v>
      </c>
    </row>
    <row r="1473" spans="1:10" ht="14.5" x14ac:dyDescent="0.35">
      <c r="A1473" s="202">
        <v>19704</v>
      </c>
      <c r="B1473" s="202" t="s">
        <v>4408</v>
      </c>
      <c r="D1473" s="203">
        <v>3</v>
      </c>
      <c r="E1473" s="203" t="s">
        <v>215</v>
      </c>
      <c r="F1473" s="202">
        <v>2020</v>
      </c>
      <c r="G1473" s="202">
        <v>6064440</v>
      </c>
      <c r="H1473">
        <v>13958</v>
      </c>
      <c r="I1473">
        <v>1368</v>
      </c>
      <c r="J1473">
        <v>1027</v>
      </c>
    </row>
    <row r="1474" spans="1:10" ht="14.5" x14ac:dyDescent="0.35">
      <c r="A1474" s="202">
        <v>19704</v>
      </c>
      <c r="B1474" s="202" t="s">
        <v>1494</v>
      </c>
      <c r="D1474" s="203">
        <v>5.0999999999999996</v>
      </c>
      <c r="E1474" s="203" t="s">
        <v>215</v>
      </c>
      <c r="F1474" s="202">
        <v>2020</v>
      </c>
      <c r="G1474" s="202">
        <v>25859</v>
      </c>
      <c r="H1474">
        <v>256</v>
      </c>
      <c r="I1474">
        <v>19</v>
      </c>
      <c r="J1474">
        <v>28</v>
      </c>
    </row>
    <row r="1475" spans="1:10" ht="14.5" x14ac:dyDescent="0.35">
      <c r="A1475" s="202">
        <v>19704</v>
      </c>
      <c r="B1475" s="202" t="s">
        <v>1495</v>
      </c>
      <c r="D1475" s="203">
        <v>5.2</v>
      </c>
      <c r="E1475" s="203" t="s">
        <v>215</v>
      </c>
      <c r="F1475" s="202">
        <v>2020</v>
      </c>
      <c r="G1475" s="202">
        <v>6129</v>
      </c>
      <c r="H1475">
        <v>285</v>
      </c>
      <c r="I1475">
        <v>31</v>
      </c>
      <c r="J1475">
        <v>32</v>
      </c>
    </row>
    <row r="1476" spans="1:10" ht="14.5" x14ac:dyDescent="0.35">
      <c r="A1476" s="202">
        <v>19704</v>
      </c>
      <c r="B1476" s="202" t="s">
        <v>1496</v>
      </c>
      <c r="D1476" s="203">
        <v>9</v>
      </c>
      <c r="E1476" s="203" t="s">
        <v>215</v>
      </c>
      <c r="F1476" s="202">
        <v>2020</v>
      </c>
      <c r="G1476" s="202">
        <v>173520</v>
      </c>
      <c r="H1476">
        <v>731</v>
      </c>
      <c r="I1476">
        <v>45</v>
      </c>
      <c r="J1476">
        <v>109</v>
      </c>
    </row>
    <row r="1477" spans="1:10" ht="14.5" x14ac:dyDescent="0.35">
      <c r="A1477" s="202">
        <v>19712</v>
      </c>
      <c r="B1477" s="202" t="s">
        <v>1505</v>
      </c>
      <c r="D1477" s="203">
        <v>1</v>
      </c>
      <c r="E1477" s="203" t="s">
        <v>215</v>
      </c>
      <c r="F1477" s="202">
        <v>2020</v>
      </c>
      <c r="G1477" s="202">
        <v>98236</v>
      </c>
      <c r="H1477">
        <v>98</v>
      </c>
      <c r="I1477">
        <v>0</v>
      </c>
      <c r="J1477">
        <v>12</v>
      </c>
    </row>
    <row r="1478" spans="1:10" ht="14.5" x14ac:dyDescent="0.35">
      <c r="A1478" s="202">
        <v>19712</v>
      </c>
      <c r="B1478" s="202" t="s">
        <v>1508</v>
      </c>
      <c r="D1478" s="203">
        <v>17.100000000000001</v>
      </c>
      <c r="E1478" s="203" t="s">
        <v>215</v>
      </c>
      <c r="F1478" s="202">
        <v>2020</v>
      </c>
      <c r="G1478" s="204">
        <v>790333</v>
      </c>
      <c r="H1478">
        <v>790</v>
      </c>
      <c r="I1478">
        <v>20</v>
      </c>
      <c r="J1478">
        <v>36</v>
      </c>
    </row>
    <row r="1479" spans="1:10" ht="14.5" x14ac:dyDescent="0.35">
      <c r="A1479" s="202">
        <v>19712</v>
      </c>
      <c r="B1479" s="202" t="s">
        <v>4409</v>
      </c>
      <c r="D1479" s="203">
        <v>17.2</v>
      </c>
      <c r="E1479" s="203" t="s">
        <v>215</v>
      </c>
      <c r="F1479" s="202">
        <v>2020</v>
      </c>
      <c r="G1479" s="203">
        <v>0</v>
      </c>
      <c r="H1479">
        <v>0</v>
      </c>
      <c r="I1479">
        <v>0</v>
      </c>
      <c r="J1479">
        <v>0</v>
      </c>
    </row>
    <row r="1480" spans="1:10" ht="14.5" x14ac:dyDescent="0.35">
      <c r="A1480" s="202">
        <v>19712</v>
      </c>
      <c r="B1480" s="202" t="s">
        <v>1509</v>
      </c>
      <c r="D1480" s="203">
        <v>19.3</v>
      </c>
      <c r="E1480" s="203" t="s">
        <v>215</v>
      </c>
      <c r="F1480" s="204">
        <v>2020</v>
      </c>
      <c r="G1480" s="205">
        <v>12356</v>
      </c>
      <c r="H1480">
        <v>913</v>
      </c>
      <c r="I1480">
        <v>50</v>
      </c>
      <c r="J1480">
        <v>82</v>
      </c>
    </row>
    <row r="1481" spans="1:10" ht="14.5" x14ac:dyDescent="0.35">
      <c r="A1481" s="202">
        <v>19712</v>
      </c>
      <c r="B1481" s="202" t="s">
        <v>1510</v>
      </c>
      <c r="D1481" s="203">
        <v>19.399999999999999</v>
      </c>
      <c r="E1481" s="203" t="s">
        <v>215</v>
      </c>
      <c r="F1481" s="204">
        <v>2020</v>
      </c>
      <c r="G1481" s="206">
        <v>742660</v>
      </c>
      <c r="H1481">
        <v>0</v>
      </c>
      <c r="I1481">
        <v>0</v>
      </c>
      <c r="J1481">
        <v>0</v>
      </c>
    </row>
    <row r="1482" spans="1:10" ht="14.5" x14ac:dyDescent="0.35">
      <c r="A1482" s="202">
        <v>19712</v>
      </c>
      <c r="B1482" s="202" t="s">
        <v>1506</v>
      </c>
      <c r="D1482" s="203">
        <v>2.1</v>
      </c>
      <c r="E1482" s="203" t="s">
        <v>215</v>
      </c>
      <c r="F1482" s="202">
        <v>2020</v>
      </c>
      <c r="G1482" s="202">
        <v>110781</v>
      </c>
      <c r="H1482">
        <v>111</v>
      </c>
      <c r="I1482">
        <v>4</v>
      </c>
      <c r="J1482">
        <v>10</v>
      </c>
    </row>
    <row r="1483" spans="1:10" ht="14.5" x14ac:dyDescent="0.35">
      <c r="A1483" s="202">
        <v>19712</v>
      </c>
      <c r="B1483" s="202" t="s">
        <v>1511</v>
      </c>
      <c r="D1483" s="203">
        <v>21.2</v>
      </c>
      <c r="E1483" s="203" t="s">
        <v>215</v>
      </c>
      <c r="F1483" s="202">
        <v>2020</v>
      </c>
      <c r="G1483" s="202">
        <v>339309</v>
      </c>
      <c r="H1483">
        <v>451</v>
      </c>
      <c r="I1483">
        <v>28</v>
      </c>
      <c r="J1483">
        <v>37</v>
      </c>
    </row>
    <row r="1484" spans="1:10" ht="14.5" x14ac:dyDescent="0.35">
      <c r="A1484" s="202">
        <v>19712</v>
      </c>
      <c r="B1484" s="202" t="s">
        <v>4410</v>
      </c>
      <c r="D1484" s="203">
        <v>3</v>
      </c>
      <c r="E1484" s="203" t="s">
        <v>215</v>
      </c>
      <c r="F1484" s="202">
        <v>2020</v>
      </c>
      <c r="G1484" s="202">
        <v>700681</v>
      </c>
      <c r="H1484">
        <v>701</v>
      </c>
      <c r="I1484">
        <v>69</v>
      </c>
      <c r="J1484">
        <v>51</v>
      </c>
    </row>
    <row r="1485" spans="1:10" ht="14.5" x14ac:dyDescent="0.35">
      <c r="A1485" s="202">
        <v>19712</v>
      </c>
      <c r="B1485" s="202" t="s">
        <v>1507</v>
      </c>
      <c r="D1485" s="203">
        <v>9</v>
      </c>
      <c r="E1485" s="203" t="s">
        <v>215</v>
      </c>
      <c r="F1485" s="202">
        <v>2020</v>
      </c>
      <c r="G1485" s="202">
        <v>983211</v>
      </c>
      <c r="H1485">
        <v>983</v>
      </c>
      <c r="I1485">
        <v>79</v>
      </c>
      <c r="J1485">
        <v>79</v>
      </c>
    </row>
    <row r="1486" spans="1:10" ht="14.5" x14ac:dyDescent="0.35">
      <c r="A1486" s="202">
        <v>19720</v>
      </c>
      <c r="B1486" s="202" t="s">
        <v>1512</v>
      </c>
      <c r="D1486" s="203">
        <v>1</v>
      </c>
      <c r="E1486" s="203" t="s">
        <v>215</v>
      </c>
      <c r="F1486" s="202">
        <v>2020</v>
      </c>
      <c r="G1486" s="202">
        <v>298000</v>
      </c>
      <c r="H1486">
        <v>3726</v>
      </c>
      <c r="I1486">
        <v>0</v>
      </c>
      <c r="J1486">
        <v>177</v>
      </c>
    </row>
    <row r="1487" spans="1:10" ht="14.5" x14ac:dyDescent="0.35">
      <c r="A1487" s="202">
        <v>19720</v>
      </c>
      <c r="B1487" s="202" t="s">
        <v>1517</v>
      </c>
      <c r="D1487" s="203">
        <v>17.100000000000001</v>
      </c>
      <c r="E1487" s="203" t="s">
        <v>215</v>
      </c>
      <c r="F1487" s="202">
        <v>2020</v>
      </c>
      <c r="G1487" s="204">
        <v>1509620</v>
      </c>
      <c r="H1487">
        <v>40422</v>
      </c>
      <c r="I1487">
        <v>0</v>
      </c>
      <c r="J1487">
        <v>3057</v>
      </c>
    </row>
    <row r="1488" spans="1:10" ht="14.5" x14ac:dyDescent="0.35">
      <c r="A1488" s="202">
        <v>19720</v>
      </c>
      <c r="B1488" s="202" t="s">
        <v>1518</v>
      </c>
      <c r="D1488" s="203">
        <v>17.2</v>
      </c>
      <c r="E1488" s="203" t="s">
        <v>215</v>
      </c>
      <c r="F1488" s="202">
        <v>2020</v>
      </c>
      <c r="G1488" s="203">
        <v>0</v>
      </c>
      <c r="H1488">
        <v>7675</v>
      </c>
      <c r="I1488">
        <v>0</v>
      </c>
      <c r="J1488">
        <v>842</v>
      </c>
    </row>
    <row r="1489" spans="1:10" ht="14.5" x14ac:dyDescent="0.35">
      <c r="A1489" s="202">
        <v>19720</v>
      </c>
      <c r="B1489" s="202" t="s">
        <v>1519</v>
      </c>
      <c r="D1489" s="203">
        <v>19.3</v>
      </c>
      <c r="E1489" s="203" t="s">
        <v>215</v>
      </c>
      <c r="F1489" s="204">
        <v>2020</v>
      </c>
      <c r="G1489" s="205">
        <v>1635</v>
      </c>
      <c r="H1489">
        <v>14866</v>
      </c>
      <c r="I1489">
        <v>0</v>
      </c>
      <c r="J1489">
        <v>2640</v>
      </c>
    </row>
    <row r="1490" spans="1:10" ht="14.5" x14ac:dyDescent="0.35">
      <c r="A1490" s="202">
        <v>19720</v>
      </c>
      <c r="B1490" s="202" t="s">
        <v>1520</v>
      </c>
      <c r="D1490" s="203">
        <v>19.399999999999999</v>
      </c>
      <c r="E1490" s="203" t="s">
        <v>215</v>
      </c>
      <c r="F1490" s="204">
        <v>2020</v>
      </c>
      <c r="G1490" s="206">
        <v>1102938</v>
      </c>
      <c r="H1490">
        <v>0</v>
      </c>
      <c r="I1490">
        <v>0</v>
      </c>
      <c r="J1490">
        <v>0</v>
      </c>
    </row>
    <row r="1491" spans="1:10" ht="14.5" x14ac:dyDescent="0.35">
      <c r="A1491" s="202">
        <v>19720</v>
      </c>
      <c r="B1491" s="202" t="s">
        <v>1513</v>
      </c>
      <c r="D1491" s="203">
        <v>2.1</v>
      </c>
      <c r="E1491" s="203" t="s">
        <v>215</v>
      </c>
      <c r="F1491" s="202">
        <v>2020</v>
      </c>
      <c r="G1491" s="202">
        <v>69612</v>
      </c>
      <c r="H1491">
        <v>439</v>
      </c>
      <c r="I1491">
        <v>0</v>
      </c>
      <c r="J1491">
        <v>24</v>
      </c>
    </row>
    <row r="1492" spans="1:10" ht="14.5" x14ac:dyDescent="0.35">
      <c r="A1492" s="202">
        <v>19720</v>
      </c>
      <c r="B1492" s="202" t="s">
        <v>1521</v>
      </c>
      <c r="D1492" s="203">
        <v>21.2</v>
      </c>
      <c r="E1492" s="203" t="s">
        <v>215</v>
      </c>
      <c r="F1492" s="202">
        <v>2020</v>
      </c>
      <c r="G1492" s="202">
        <v>467859</v>
      </c>
      <c r="H1492">
        <v>5788</v>
      </c>
      <c r="I1492">
        <v>0</v>
      </c>
      <c r="J1492">
        <v>1690</v>
      </c>
    </row>
    <row r="1493" spans="1:10" ht="14.5" x14ac:dyDescent="0.35">
      <c r="A1493" s="202">
        <v>19720</v>
      </c>
      <c r="B1493" s="202" t="s">
        <v>1522</v>
      </c>
      <c r="D1493" s="203">
        <v>24</v>
      </c>
      <c r="E1493" s="203" t="s">
        <v>215</v>
      </c>
      <c r="F1493" s="202">
        <v>2020</v>
      </c>
      <c r="G1493" s="202">
        <v>2567616</v>
      </c>
      <c r="H1493">
        <v>33653</v>
      </c>
      <c r="I1493">
        <v>0</v>
      </c>
      <c r="J1493">
        <v>1730</v>
      </c>
    </row>
    <row r="1494" spans="1:10" ht="14.5" x14ac:dyDescent="0.35">
      <c r="A1494" s="202">
        <v>19720</v>
      </c>
      <c r="B1494" s="202" t="s">
        <v>1514</v>
      </c>
      <c r="D1494" s="203">
        <v>5.0999999999999996</v>
      </c>
      <c r="E1494" s="203" t="s">
        <v>215</v>
      </c>
      <c r="F1494" s="202">
        <v>2020</v>
      </c>
      <c r="G1494" s="202">
        <v>1667034</v>
      </c>
      <c r="H1494">
        <v>149065</v>
      </c>
      <c r="I1494">
        <v>0</v>
      </c>
      <c r="J1494">
        <v>9547</v>
      </c>
    </row>
    <row r="1495" spans="1:10" ht="14.5" x14ac:dyDescent="0.35">
      <c r="A1495" s="202">
        <v>19720</v>
      </c>
      <c r="B1495" s="202" t="s">
        <v>1515</v>
      </c>
      <c r="D1495" s="203">
        <v>5.2</v>
      </c>
      <c r="E1495" s="203" t="s">
        <v>215</v>
      </c>
      <c r="F1495" s="202">
        <v>2020</v>
      </c>
      <c r="G1495" s="202">
        <v>1932972</v>
      </c>
      <c r="H1495">
        <v>81661</v>
      </c>
      <c r="I1495">
        <v>0</v>
      </c>
      <c r="J1495">
        <v>6265</v>
      </c>
    </row>
    <row r="1496" spans="1:10" ht="14.5" x14ac:dyDescent="0.35">
      <c r="A1496" s="202">
        <v>19720</v>
      </c>
      <c r="B1496" s="202" t="s">
        <v>1516</v>
      </c>
      <c r="D1496" s="203">
        <v>9</v>
      </c>
      <c r="E1496" s="203" t="s">
        <v>215</v>
      </c>
      <c r="F1496" s="202">
        <v>2020</v>
      </c>
      <c r="G1496" s="202">
        <v>35776</v>
      </c>
      <c r="H1496">
        <v>1702</v>
      </c>
      <c r="I1496">
        <v>0</v>
      </c>
      <c r="J1496">
        <v>126</v>
      </c>
    </row>
    <row r="1497" spans="1:10" ht="14.5" x14ac:dyDescent="0.35">
      <c r="A1497" s="202">
        <v>19801</v>
      </c>
      <c r="B1497" s="202" t="s">
        <v>1527</v>
      </c>
      <c r="D1497" s="203">
        <v>17.100000000000001</v>
      </c>
      <c r="E1497" s="203" t="s">
        <v>215</v>
      </c>
      <c r="F1497" s="202">
        <v>2020</v>
      </c>
      <c r="G1497" s="204">
        <v>906846</v>
      </c>
      <c r="H1497">
        <v>43828</v>
      </c>
      <c r="I1497">
        <v>2595</v>
      </c>
      <c r="J1497">
        <v>2979</v>
      </c>
    </row>
    <row r="1498" spans="1:10" ht="14.5" x14ac:dyDescent="0.35">
      <c r="A1498" s="202">
        <v>19801</v>
      </c>
      <c r="B1498" s="202" t="s">
        <v>1528</v>
      </c>
      <c r="D1498" s="203">
        <v>17.2</v>
      </c>
      <c r="E1498" s="203" t="s">
        <v>215</v>
      </c>
      <c r="F1498" s="202">
        <v>2020</v>
      </c>
      <c r="G1498" s="203">
        <v>20823727</v>
      </c>
      <c r="H1498">
        <v>309808</v>
      </c>
      <c r="I1498">
        <v>18342</v>
      </c>
      <c r="J1498">
        <v>21056</v>
      </c>
    </row>
    <row r="1499" spans="1:10" ht="14.5" x14ac:dyDescent="0.35">
      <c r="A1499" s="202">
        <v>19801</v>
      </c>
      <c r="B1499" s="202" t="s">
        <v>1529</v>
      </c>
      <c r="D1499" s="203">
        <v>19.3</v>
      </c>
      <c r="E1499" s="203" t="s">
        <v>215</v>
      </c>
      <c r="F1499" s="204">
        <v>2020</v>
      </c>
      <c r="G1499" s="205">
        <v>0</v>
      </c>
      <c r="H1499">
        <v>51755</v>
      </c>
      <c r="I1499">
        <v>3064</v>
      </c>
      <c r="J1499">
        <v>3518</v>
      </c>
    </row>
    <row r="1500" spans="1:10" ht="14.5" x14ac:dyDescent="0.35">
      <c r="A1500" s="202">
        <v>19801</v>
      </c>
      <c r="B1500" s="202" t="s">
        <v>1530</v>
      </c>
      <c r="D1500" s="203">
        <v>19.399999999999999</v>
      </c>
      <c r="E1500" s="203" t="s">
        <v>215</v>
      </c>
      <c r="F1500" s="204">
        <v>2020</v>
      </c>
      <c r="G1500" s="206">
        <v>1078959</v>
      </c>
      <c r="H1500">
        <v>0</v>
      </c>
      <c r="I1500">
        <v>0</v>
      </c>
      <c r="J1500">
        <v>0</v>
      </c>
    </row>
    <row r="1501" spans="1:10" ht="14.5" x14ac:dyDescent="0.35">
      <c r="A1501" s="202">
        <v>19801</v>
      </c>
      <c r="B1501" s="202" t="s">
        <v>1523</v>
      </c>
      <c r="D1501" s="203">
        <v>2.1</v>
      </c>
      <c r="E1501" s="203" t="s">
        <v>215</v>
      </c>
      <c r="F1501" s="202">
        <v>2020</v>
      </c>
      <c r="G1501" s="202">
        <v>62973</v>
      </c>
      <c r="H1501">
        <v>630</v>
      </c>
      <c r="I1501">
        <v>37</v>
      </c>
      <c r="J1501">
        <v>43</v>
      </c>
    </row>
    <row r="1502" spans="1:10" ht="14.5" x14ac:dyDescent="0.35">
      <c r="A1502" s="202">
        <v>19801</v>
      </c>
      <c r="B1502" s="202" t="s">
        <v>1531</v>
      </c>
      <c r="D1502" s="203">
        <v>21.2</v>
      </c>
      <c r="E1502" s="203" t="s">
        <v>215</v>
      </c>
      <c r="F1502" s="202">
        <v>2020</v>
      </c>
      <c r="G1502" s="202">
        <v>7432</v>
      </c>
      <c r="H1502">
        <v>8199</v>
      </c>
      <c r="I1502">
        <v>485</v>
      </c>
      <c r="J1502">
        <v>557</v>
      </c>
    </row>
    <row r="1503" spans="1:10" ht="14.5" x14ac:dyDescent="0.35">
      <c r="A1503" s="202">
        <v>19801</v>
      </c>
      <c r="B1503" s="202" t="s">
        <v>1532</v>
      </c>
      <c r="D1503" s="203">
        <v>24</v>
      </c>
      <c r="E1503" s="203" t="s">
        <v>215</v>
      </c>
      <c r="F1503" s="202">
        <v>2020</v>
      </c>
      <c r="G1503" s="202">
        <v>21944810</v>
      </c>
      <c r="H1503">
        <v>154594</v>
      </c>
      <c r="I1503">
        <v>9152</v>
      </c>
      <c r="J1503">
        <v>10507</v>
      </c>
    </row>
    <row r="1504" spans="1:10" ht="14.5" x14ac:dyDescent="0.35">
      <c r="A1504" s="202">
        <v>19801</v>
      </c>
      <c r="B1504" s="202" t="s">
        <v>4411</v>
      </c>
      <c r="D1504" s="203">
        <v>3</v>
      </c>
      <c r="E1504" s="203" t="s">
        <v>215</v>
      </c>
      <c r="F1504" s="202">
        <v>2020</v>
      </c>
      <c r="G1504" s="202">
        <v>32461</v>
      </c>
      <c r="H1504">
        <v>643</v>
      </c>
      <c r="I1504">
        <v>38</v>
      </c>
      <c r="J1504">
        <v>44</v>
      </c>
    </row>
    <row r="1505" spans="1:10" ht="14.5" x14ac:dyDescent="0.35">
      <c r="A1505" s="202">
        <v>19801</v>
      </c>
      <c r="B1505" s="202" t="s">
        <v>1524</v>
      </c>
      <c r="D1505" s="203">
        <v>5.0999999999999996</v>
      </c>
      <c r="E1505" s="203" t="s">
        <v>215</v>
      </c>
      <c r="F1505" s="202">
        <v>2020</v>
      </c>
      <c r="G1505" s="202">
        <v>370865</v>
      </c>
      <c r="H1505">
        <v>64068</v>
      </c>
      <c r="I1505">
        <v>3793</v>
      </c>
      <c r="J1505">
        <v>4354</v>
      </c>
    </row>
    <row r="1506" spans="1:10" ht="14.5" x14ac:dyDescent="0.35">
      <c r="A1506" s="202">
        <v>19801</v>
      </c>
      <c r="B1506" s="202" t="s">
        <v>1525</v>
      </c>
      <c r="D1506" s="203">
        <v>5.2</v>
      </c>
      <c r="E1506" s="203" t="s">
        <v>215</v>
      </c>
      <c r="F1506" s="202">
        <v>2020</v>
      </c>
      <c r="G1506" s="202">
        <v>255960</v>
      </c>
      <c r="H1506">
        <v>45230</v>
      </c>
      <c r="I1506">
        <v>2678</v>
      </c>
      <c r="J1506">
        <v>3074</v>
      </c>
    </row>
    <row r="1507" spans="1:10" ht="14.5" x14ac:dyDescent="0.35">
      <c r="A1507" s="202">
        <v>19801</v>
      </c>
      <c r="B1507" s="202" t="s">
        <v>1526</v>
      </c>
      <c r="D1507" s="203">
        <v>9</v>
      </c>
      <c r="E1507" s="203" t="s">
        <v>215</v>
      </c>
      <c r="F1507" s="202">
        <v>2020</v>
      </c>
      <c r="G1507" s="202">
        <v>2380532</v>
      </c>
      <c r="H1507">
        <v>13902</v>
      </c>
      <c r="I1507">
        <v>823</v>
      </c>
      <c r="J1507">
        <v>945</v>
      </c>
    </row>
    <row r="1508" spans="1:10" ht="14.5" x14ac:dyDescent="0.35">
      <c r="A1508" s="202">
        <v>19828</v>
      </c>
      <c r="B1508" s="202" t="s">
        <v>4412</v>
      </c>
      <c r="D1508" s="203">
        <v>17.100000000000001</v>
      </c>
      <c r="E1508" s="203" t="s">
        <v>215</v>
      </c>
      <c r="F1508" s="202">
        <v>2020</v>
      </c>
      <c r="G1508" s="204">
        <v>0</v>
      </c>
      <c r="H1508">
        <v>29</v>
      </c>
      <c r="I1508">
        <v>0</v>
      </c>
      <c r="J1508">
        <v>0</v>
      </c>
    </row>
    <row r="1509" spans="1:10" ht="14.5" x14ac:dyDescent="0.35">
      <c r="A1509" s="202">
        <v>19828</v>
      </c>
      <c r="B1509" s="202" t="s">
        <v>1533</v>
      </c>
      <c r="D1509" s="203">
        <v>17.2</v>
      </c>
      <c r="E1509" s="203" t="s">
        <v>215</v>
      </c>
      <c r="F1509" s="202">
        <v>2020</v>
      </c>
      <c r="G1509" s="203">
        <v>24375</v>
      </c>
      <c r="H1509">
        <v>25</v>
      </c>
      <c r="I1509">
        <v>0</v>
      </c>
      <c r="J1509">
        <v>0</v>
      </c>
    </row>
    <row r="1510" spans="1:10" ht="14.5" x14ac:dyDescent="0.35">
      <c r="A1510" s="202">
        <v>19828</v>
      </c>
      <c r="B1510" s="202" t="s">
        <v>1534</v>
      </c>
      <c r="D1510" s="203">
        <v>19.3</v>
      </c>
      <c r="E1510" s="203" t="s">
        <v>215</v>
      </c>
      <c r="F1510" s="204">
        <v>2020</v>
      </c>
      <c r="G1510" s="205">
        <v>506</v>
      </c>
      <c r="H1510">
        <v>12846</v>
      </c>
      <c r="I1510">
        <v>0</v>
      </c>
      <c r="J1510">
        <v>0</v>
      </c>
    </row>
    <row r="1511" spans="1:10" ht="14.5" x14ac:dyDescent="0.35">
      <c r="A1511" s="202">
        <v>19828</v>
      </c>
      <c r="B1511" s="202" t="s">
        <v>1535</v>
      </c>
      <c r="D1511" s="203">
        <v>19.399999999999999</v>
      </c>
      <c r="E1511" s="203" t="s">
        <v>215</v>
      </c>
      <c r="F1511" s="204">
        <v>2020</v>
      </c>
      <c r="G1511" s="206">
        <v>17979</v>
      </c>
      <c r="H1511">
        <v>0</v>
      </c>
      <c r="I1511">
        <v>0</v>
      </c>
      <c r="J1511">
        <v>0</v>
      </c>
    </row>
    <row r="1512" spans="1:10" ht="14.5" x14ac:dyDescent="0.35">
      <c r="A1512" s="202">
        <v>19828</v>
      </c>
      <c r="B1512" s="202" t="s">
        <v>1536</v>
      </c>
      <c r="D1512" s="203">
        <v>21.2</v>
      </c>
      <c r="E1512" s="203" t="s">
        <v>215</v>
      </c>
      <c r="F1512" s="202">
        <v>2020</v>
      </c>
      <c r="G1512" s="202">
        <v>17407</v>
      </c>
      <c r="H1512">
        <v>5139</v>
      </c>
      <c r="I1512">
        <v>0</v>
      </c>
      <c r="J1512">
        <v>0</v>
      </c>
    </row>
    <row r="1513" spans="1:10" ht="14.5" x14ac:dyDescent="0.35">
      <c r="A1513" s="202">
        <v>19860</v>
      </c>
      <c r="B1513" s="202" t="s">
        <v>4413</v>
      </c>
      <c r="D1513" s="203">
        <v>17.100000000000001</v>
      </c>
      <c r="E1513" s="203" t="s">
        <v>215</v>
      </c>
      <c r="F1513" s="202">
        <v>2020</v>
      </c>
      <c r="G1513" s="204">
        <v>45357</v>
      </c>
      <c r="H1513">
        <v>4096</v>
      </c>
      <c r="I1513">
        <v>0</v>
      </c>
      <c r="J1513">
        <v>0</v>
      </c>
    </row>
    <row r="1514" spans="1:10" ht="14.5" x14ac:dyDescent="0.35">
      <c r="A1514" s="202">
        <v>19860</v>
      </c>
      <c r="B1514" s="202" t="s">
        <v>4414</v>
      </c>
      <c r="D1514" s="203">
        <v>17.2</v>
      </c>
      <c r="E1514" s="203" t="s">
        <v>215</v>
      </c>
      <c r="F1514" s="202">
        <v>2020</v>
      </c>
      <c r="G1514" s="203">
        <v>0</v>
      </c>
      <c r="H1514">
        <v>2351</v>
      </c>
      <c r="I1514">
        <v>0</v>
      </c>
      <c r="J1514">
        <v>0</v>
      </c>
    </row>
    <row r="1515" spans="1:10" ht="14.5" x14ac:dyDescent="0.35">
      <c r="A1515" s="202">
        <v>19860</v>
      </c>
      <c r="B1515" s="202" t="s">
        <v>4415</v>
      </c>
      <c r="D1515" s="203">
        <v>19.3</v>
      </c>
      <c r="E1515" s="203" t="s">
        <v>215</v>
      </c>
      <c r="F1515" s="204">
        <v>2020</v>
      </c>
      <c r="G1515" s="205">
        <v>0</v>
      </c>
      <c r="H1515">
        <v>6013</v>
      </c>
      <c r="I1515">
        <v>0</v>
      </c>
      <c r="J1515">
        <v>0</v>
      </c>
    </row>
    <row r="1516" spans="1:10" ht="14.5" x14ac:dyDescent="0.35">
      <c r="A1516" s="202">
        <v>19860</v>
      </c>
      <c r="B1516" s="202" t="s">
        <v>1539</v>
      </c>
      <c r="D1516" s="203">
        <v>19.399999999999999</v>
      </c>
      <c r="E1516" s="203" t="s">
        <v>215</v>
      </c>
      <c r="F1516" s="204">
        <v>2020</v>
      </c>
      <c r="G1516" s="206">
        <v>2192</v>
      </c>
      <c r="H1516">
        <v>0</v>
      </c>
      <c r="I1516">
        <v>0</v>
      </c>
      <c r="J1516">
        <v>0</v>
      </c>
    </row>
    <row r="1517" spans="1:10" ht="14.5" x14ac:dyDescent="0.35">
      <c r="A1517" s="202">
        <v>19860</v>
      </c>
      <c r="B1517" s="202" t="s">
        <v>1540</v>
      </c>
      <c r="D1517" s="203">
        <v>21.2</v>
      </c>
      <c r="E1517" s="203" t="s">
        <v>215</v>
      </c>
      <c r="F1517" s="202">
        <v>2020</v>
      </c>
      <c r="G1517" s="202">
        <v>444</v>
      </c>
      <c r="H1517">
        <v>2665</v>
      </c>
      <c r="I1517">
        <v>0</v>
      </c>
      <c r="J1517">
        <v>0</v>
      </c>
    </row>
    <row r="1518" spans="1:10" ht="14.5" x14ac:dyDescent="0.35">
      <c r="A1518" s="202">
        <v>19860</v>
      </c>
      <c r="B1518" s="202" t="s">
        <v>1537</v>
      </c>
      <c r="D1518" s="203">
        <v>5.0999999999999996</v>
      </c>
      <c r="E1518" s="203" t="s">
        <v>215</v>
      </c>
      <c r="F1518" s="202">
        <v>2020</v>
      </c>
      <c r="G1518" s="202">
        <v>221995</v>
      </c>
      <c r="H1518">
        <v>9561</v>
      </c>
      <c r="I1518">
        <v>0</v>
      </c>
      <c r="J1518">
        <v>0</v>
      </c>
    </row>
    <row r="1519" spans="1:10" ht="14.5" x14ac:dyDescent="0.35">
      <c r="A1519" s="202">
        <v>19860</v>
      </c>
      <c r="B1519" s="202" t="s">
        <v>1538</v>
      </c>
      <c r="D1519" s="203">
        <v>5.2</v>
      </c>
      <c r="E1519" s="203" t="s">
        <v>215</v>
      </c>
      <c r="F1519" s="202">
        <v>2020</v>
      </c>
      <c r="G1519" s="202">
        <v>210186</v>
      </c>
      <c r="H1519">
        <v>19700</v>
      </c>
      <c r="I1519">
        <v>0</v>
      </c>
      <c r="J1519">
        <v>0</v>
      </c>
    </row>
    <row r="1520" spans="1:10" ht="14.5" x14ac:dyDescent="0.35">
      <c r="A1520" s="202">
        <v>19879</v>
      </c>
      <c r="B1520" s="202" t="s">
        <v>1541</v>
      </c>
      <c r="D1520" s="203">
        <v>1</v>
      </c>
      <c r="E1520" s="203" t="s">
        <v>215</v>
      </c>
      <c r="F1520" s="202">
        <v>2020</v>
      </c>
      <c r="G1520" s="202">
        <v>55703</v>
      </c>
      <c r="H1520">
        <v>742</v>
      </c>
      <c r="I1520">
        <v>1</v>
      </c>
      <c r="J1520">
        <v>1</v>
      </c>
    </row>
    <row r="1521" spans="1:10" ht="14.5" x14ac:dyDescent="0.35">
      <c r="A1521" s="202">
        <v>19879</v>
      </c>
      <c r="B1521" s="202" t="s">
        <v>1546</v>
      </c>
      <c r="D1521" s="203">
        <v>17.100000000000001</v>
      </c>
      <c r="E1521" s="203" t="s">
        <v>215</v>
      </c>
      <c r="F1521" s="202">
        <v>2020</v>
      </c>
      <c r="G1521" s="204">
        <v>7425971</v>
      </c>
      <c r="H1521">
        <v>63279</v>
      </c>
      <c r="I1521">
        <v>103</v>
      </c>
      <c r="J1521">
        <v>55</v>
      </c>
    </row>
    <row r="1522" spans="1:10" ht="14.5" x14ac:dyDescent="0.35">
      <c r="A1522" s="202">
        <v>19879</v>
      </c>
      <c r="B1522" s="202" t="s">
        <v>1547</v>
      </c>
      <c r="D1522" s="203">
        <v>17.2</v>
      </c>
      <c r="E1522" s="203" t="s">
        <v>215</v>
      </c>
      <c r="F1522" s="202">
        <v>2020</v>
      </c>
      <c r="G1522" s="203">
        <v>97926</v>
      </c>
      <c r="H1522">
        <v>9440</v>
      </c>
      <c r="I1522">
        <v>15</v>
      </c>
      <c r="J1522">
        <v>8</v>
      </c>
    </row>
    <row r="1523" spans="1:10" ht="14.5" x14ac:dyDescent="0.35">
      <c r="A1523" s="202">
        <v>19879</v>
      </c>
      <c r="B1523" s="202" t="s">
        <v>1548</v>
      </c>
      <c r="D1523" s="203">
        <v>18</v>
      </c>
      <c r="E1523" s="203" t="s">
        <v>215</v>
      </c>
      <c r="F1523" s="202">
        <v>2020</v>
      </c>
      <c r="G1523" s="202">
        <v>159822</v>
      </c>
      <c r="H1523">
        <v>9495</v>
      </c>
      <c r="I1523">
        <v>15</v>
      </c>
      <c r="J1523">
        <v>8</v>
      </c>
    </row>
    <row r="1524" spans="1:10" ht="14.5" x14ac:dyDescent="0.35">
      <c r="A1524" s="202">
        <v>19879</v>
      </c>
      <c r="B1524" s="202" t="s">
        <v>1549</v>
      </c>
      <c r="D1524" s="203">
        <v>19.3</v>
      </c>
      <c r="E1524" s="203" t="s">
        <v>215</v>
      </c>
      <c r="F1524" s="204">
        <v>2020</v>
      </c>
      <c r="G1524" s="205">
        <v>3666</v>
      </c>
      <c r="H1524">
        <v>23780</v>
      </c>
      <c r="I1524">
        <v>29</v>
      </c>
      <c r="J1524">
        <v>15</v>
      </c>
    </row>
    <row r="1525" spans="1:10" ht="14.5" x14ac:dyDescent="0.35">
      <c r="A1525" s="202">
        <v>19879</v>
      </c>
      <c r="B1525" s="202" t="s">
        <v>1550</v>
      </c>
      <c r="D1525" s="203">
        <v>19.399999999999999</v>
      </c>
      <c r="E1525" s="203" t="s">
        <v>215</v>
      </c>
      <c r="F1525" s="204">
        <v>2020</v>
      </c>
      <c r="G1525" s="206">
        <v>1189059</v>
      </c>
      <c r="H1525">
        <v>0</v>
      </c>
      <c r="I1525">
        <v>0</v>
      </c>
      <c r="J1525">
        <v>0</v>
      </c>
    </row>
    <row r="1526" spans="1:10" ht="14.5" x14ac:dyDescent="0.35">
      <c r="A1526" s="202">
        <v>19879</v>
      </c>
      <c r="B1526" s="202" t="s">
        <v>1542</v>
      </c>
      <c r="D1526" s="203">
        <v>2.1</v>
      </c>
      <c r="E1526" s="203" t="s">
        <v>215</v>
      </c>
      <c r="F1526" s="202">
        <v>2020</v>
      </c>
      <c r="G1526" s="202">
        <v>179296</v>
      </c>
      <c r="H1526">
        <v>573</v>
      </c>
      <c r="I1526">
        <v>1</v>
      </c>
      <c r="J1526">
        <v>0</v>
      </c>
    </row>
    <row r="1527" spans="1:10" ht="14.5" x14ac:dyDescent="0.35">
      <c r="A1527" s="202">
        <v>19879</v>
      </c>
      <c r="B1527" s="202" t="s">
        <v>1551</v>
      </c>
      <c r="D1527" s="203">
        <v>21.2</v>
      </c>
      <c r="E1527" s="203" t="s">
        <v>215</v>
      </c>
      <c r="F1527" s="202">
        <v>2020</v>
      </c>
      <c r="G1527" s="202">
        <v>347006</v>
      </c>
      <c r="H1527">
        <v>2433</v>
      </c>
      <c r="I1527">
        <v>4</v>
      </c>
      <c r="J1527">
        <v>2</v>
      </c>
    </row>
    <row r="1528" spans="1:10" ht="14.5" x14ac:dyDescent="0.35">
      <c r="A1528" s="202">
        <v>19879</v>
      </c>
      <c r="B1528" s="202" t="s">
        <v>1552</v>
      </c>
      <c r="D1528" s="203">
        <v>23</v>
      </c>
      <c r="E1528" s="203" t="s">
        <v>215</v>
      </c>
      <c r="F1528" s="202">
        <v>2020</v>
      </c>
      <c r="G1528" s="202">
        <v>217930</v>
      </c>
      <c r="H1528">
        <v>6903</v>
      </c>
      <c r="I1528">
        <v>10</v>
      </c>
      <c r="J1528">
        <v>5</v>
      </c>
    </row>
    <row r="1529" spans="1:10" ht="14.5" x14ac:dyDescent="0.35">
      <c r="A1529" s="202">
        <v>19879</v>
      </c>
      <c r="B1529" s="202" t="s">
        <v>1553</v>
      </c>
      <c r="D1529" s="203">
        <v>24</v>
      </c>
      <c r="E1529" s="203" t="s">
        <v>215</v>
      </c>
      <c r="F1529" s="202">
        <v>2020</v>
      </c>
      <c r="G1529" s="202">
        <v>10500</v>
      </c>
      <c r="H1529">
        <v>632</v>
      </c>
      <c r="I1529">
        <v>1</v>
      </c>
      <c r="J1529">
        <v>1</v>
      </c>
    </row>
    <row r="1530" spans="1:10" ht="14.5" x14ac:dyDescent="0.35">
      <c r="A1530" s="202">
        <v>19879</v>
      </c>
      <c r="B1530" s="202" t="s">
        <v>1543</v>
      </c>
      <c r="D1530" s="203">
        <v>5.0999999999999996</v>
      </c>
      <c r="E1530" s="203" t="s">
        <v>215</v>
      </c>
      <c r="F1530" s="202">
        <v>2020</v>
      </c>
      <c r="G1530" s="202">
        <v>4919105</v>
      </c>
      <c r="H1530">
        <v>36018</v>
      </c>
      <c r="I1530">
        <v>54</v>
      </c>
      <c r="J1530">
        <v>29</v>
      </c>
    </row>
    <row r="1531" spans="1:10" ht="14.5" x14ac:dyDescent="0.35">
      <c r="A1531" s="202">
        <v>19879</v>
      </c>
      <c r="B1531" s="202" t="s">
        <v>1544</v>
      </c>
      <c r="D1531" s="203">
        <v>5.2</v>
      </c>
      <c r="E1531" s="203" t="s">
        <v>215</v>
      </c>
      <c r="F1531" s="202">
        <v>2020</v>
      </c>
      <c r="G1531" s="202">
        <v>3562232</v>
      </c>
      <c r="H1531">
        <v>19321</v>
      </c>
      <c r="I1531">
        <v>31</v>
      </c>
      <c r="J1531">
        <v>17</v>
      </c>
    </row>
    <row r="1532" spans="1:10" ht="14.5" x14ac:dyDescent="0.35">
      <c r="A1532" s="202">
        <v>19879</v>
      </c>
      <c r="B1532" s="202" t="s">
        <v>1545</v>
      </c>
      <c r="D1532" s="203">
        <v>9</v>
      </c>
      <c r="E1532" s="203" t="s">
        <v>215</v>
      </c>
      <c r="F1532" s="202">
        <v>2020</v>
      </c>
      <c r="G1532" s="202">
        <v>143889</v>
      </c>
      <c r="H1532">
        <v>1074</v>
      </c>
      <c r="I1532">
        <v>2</v>
      </c>
      <c r="J1532">
        <v>1</v>
      </c>
    </row>
    <row r="1533" spans="1:10" ht="14.5" x14ac:dyDescent="0.35">
      <c r="A1533" s="202">
        <v>19887</v>
      </c>
      <c r="B1533" s="202" t="s">
        <v>1556</v>
      </c>
      <c r="D1533" s="203">
        <v>17.100000000000001</v>
      </c>
      <c r="E1533" s="203" t="s">
        <v>215</v>
      </c>
      <c r="F1533" s="202">
        <v>2020</v>
      </c>
      <c r="G1533" s="204">
        <v>118835</v>
      </c>
      <c r="H1533">
        <v>207</v>
      </c>
      <c r="I1533">
        <v>87</v>
      </c>
      <c r="J1533">
        <v>58</v>
      </c>
    </row>
    <row r="1534" spans="1:10" ht="14.5" x14ac:dyDescent="0.35">
      <c r="A1534" s="202">
        <v>19887</v>
      </c>
      <c r="B1534" s="202" t="s">
        <v>4416</v>
      </c>
      <c r="D1534" s="203">
        <v>17.2</v>
      </c>
      <c r="E1534" s="203" t="s">
        <v>215</v>
      </c>
      <c r="F1534" s="202">
        <v>2020</v>
      </c>
      <c r="G1534" s="203">
        <v>0</v>
      </c>
      <c r="H1534">
        <v>0</v>
      </c>
      <c r="I1534">
        <v>0</v>
      </c>
      <c r="J1534">
        <v>0</v>
      </c>
    </row>
    <row r="1535" spans="1:10" ht="14.5" x14ac:dyDescent="0.35">
      <c r="A1535" s="202">
        <v>19887</v>
      </c>
      <c r="B1535" s="202" t="s">
        <v>1557</v>
      </c>
      <c r="D1535" s="203">
        <v>19.100000000000001</v>
      </c>
      <c r="E1535" s="203" t="s">
        <v>215</v>
      </c>
      <c r="F1535" s="202">
        <v>2020</v>
      </c>
      <c r="G1535" s="205">
        <v>140005</v>
      </c>
      <c r="H1535">
        <v>3788</v>
      </c>
      <c r="I1535">
        <v>1638</v>
      </c>
      <c r="J1535">
        <v>1092</v>
      </c>
    </row>
    <row r="1536" spans="1:10" ht="14.5" x14ac:dyDescent="0.35">
      <c r="A1536" s="202">
        <v>19887</v>
      </c>
      <c r="B1536" s="202" t="s">
        <v>1558</v>
      </c>
      <c r="D1536" s="203">
        <v>19.2</v>
      </c>
      <c r="E1536" s="203" t="s">
        <v>215</v>
      </c>
      <c r="F1536" s="204">
        <v>2020</v>
      </c>
      <c r="G1536" s="206">
        <v>2291401</v>
      </c>
      <c r="H1536">
        <v>0</v>
      </c>
      <c r="I1536">
        <v>0</v>
      </c>
      <c r="J1536">
        <v>0</v>
      </c>
    </row>
    <row r="1537" spans="1:10" ht="14.5" x14ac:dyDescent="0.35">
      <c r="A1537" s="202">
        <v>19887</v>
      </c>
      <c r="B1537" s="202" t="s">
        <v>1559</v>
      </c>
      <c r="D1537" s="203">
        <v>21.1</v>
      </c>
      <c r="E1537" s="203" t="s">
        <v>215</v>
      </c>
      <c r="F1537" s="202">
        <v>2020</v>
      </c>
      <c r="G1537" s="202">
        <v>2514687</v>
      </c>
      <c r="H1537">
        <v>3614</v>
      </c>
      <c r="I1537">
        <v>1519</v>
      </c>
      <c r="J1537">
        <v>1012</v>
      </c>
    </row>
    <row r="1538" spans="1:10" ht="14.5" x14ac:dyDescent="0.35">
      <c r="A1538" s="202">
        <v>19887</v>
      </c>
      <c r="B1538" s="202" t="s">
        <v>1554</v>
      </c>
      <c r="D1538" s="203">
        <v>4</v>
      </c>
      <c r="E1538" s="203" t="s">
        <v>215</v>
      </c>
      <c r="F1538" s="202">
        <v>2020</v>
      </c>
      <c r="G1538" s="202">
        <v>3435931</v>
      </c>
      <c r="H1538">
        <v>5983</v>
      </c>
      <c r="I1538">
        <v>2423</v>
      </c>
      <c r="J1538">
        <v>1615</v>
      </c>
    </row>
    <row r="1539" spans="1:10" ht="14.5" x14ac:dyDescent="0.35">
      <c r="A1539" s="202">
        <v>19887</v>
      </c>
      <c r="B1539" s="202" t="s">
        <v>1555</v>
      </c>
      <c r="D1539" s="203">
        <v>9</v>
      </c>
      <c r="E1539" s="203" t="s">
        <v>215</v>
      </c>
      <c r="F1539" s="202">
        <v>2020</v>
      </c>
      <c r="G1539" s="202">
        <v>100913</v>
      </c>
      <c r="H1539">
        <v>134</v>
      </c>
      <c r="I1539">
        <v>56</v>
      </c>
      <c r="J1539">
        <v>37</v>
      </c>
    </row>
    <row r="1540" spans="1:10" ht="14.5" x14ac:dyDescent="0.35">
      <c r="A1540" s="202">
        <v>19917</v>
      </c>
      <c r="B1540" s="202" t="s">
        <v>1561</v>
      </c>
      <c r="D1540" s="203">
        <v>11</v>
      </c>
      <c r="E1540" s="203" t="s">
        <v>215</v>
      </c>
      <c r="F1540" s="202">
        <v>2020</v>
      </c>
      <c r="G1540" s="202">
        <v>3548424</v>
      </c>
      <c r="H1540">
        <v>62018</v>
      </c>
      <c r="I1540">
        <v>1</v>
      </c>
      <c r="J1540">
        <v>9790</v>
      </c>
    </row>
    <row r="1541" spans="1:10" ht="14.5" x14ac:dyDescent="0.35">
      <c r="A1541" s="202">
        <v>19917</v>
      </c>
      <c r="B1541" s="202" t="s">
        <v>1562</v>
      </c>
      <c r="D1541" s="203">
        <v>17.100000000000001</v>
      </c>
      <c r="E1541" s="203" t="s">
        <v>215</v>
      </c>
      <c r="F1541" s="202">
        <v>2020</v>
      </c>
      <c r="G1541" s="204">
        <v>9640465</v>
      </c>
      <c r="H1541">
        <v>178090</v>
      </c>
      <c r="I1541">
        <v>3</v>
      </c>
      <c r="J1541">
        <v>27255</v>
      </c>
    </row>
    <row r="1542" spans="1:10" ht="14.5" x14ac:dyDescent="0.35">
      <c r="A1542" s="202">
        <v>19917</v>
      </c>
      <c r="B1542" s="202" t="s">
        <v>1563</v>
      </c>
      <c r="D1542" s="203">
        <v>17.2</v>
      </c>
      <c r="E1542" s="203" t="s">
        <v>215</v>
      </c>
      <c r="F1542" s="202">
        <v>2020</v>
      </c>
      <c r="G1542" s="203">
        <v>1867170</v>
      </c>
      <c r="H1542">
        <v>41761</v>
      </c>
      <c r="I1542">
        <v>1</v>
      </c>
      <c r="J1542">
        <v>6594</v>
      </c>
    </row>
    <row r="1543" spans="1:10" ht="14.5" x14ac:dyDescent="0.35">
      <c r="A1543" s="202">
        <v>19917</v>
      </c>
      <c r="B1543" s="202" t="s">
        <v>1560</v>
      </c>
      <c r="D1543" s="203">
        <v>9</v>
      </c>
      <c r="E1543" s="203" t="s">
        <v>215</v>
      </c>
      <c r="F1543" s="202">
        <v>2020</v>
      </c>
      <c r="G1543" s="202">
        <v>183185100</v>
      </c>
      <c r="H1543">
        <v>3257184</v>
      </c>
      <c r="I1543">
        <v>7</v>
      </c>
      <c r="J1543">
        <v>304932</v>
      </c>
    </row>
    <row r="1544" spans="1:10" ht="14.5" x14ac:dyDescent="0.35">
      <c r="A1544" s="202">
        <v>19941</v>
      </c>
      <c r="B1544" s="202" t="s">
        <v>1564</v>
      </c>
      <c r="D1544" s="203">
        <v>17.100000000000001</v>
      </c>
      <c r="E1544" s="203" t="s">
        <v>215</v>
      </c>
      <c r="F1544" s="202">
        <v>2020</v>
      </c>
      <c r="G1544" s="204">
        <v>131762</v>
      </c>
      <c r="H1544">
        <v>-6831</v>
      </c>
      <c r="I1544">
        <v>7</v>
      </c>
      <c r="J1544">
        <v>46</v>
      </c>
    </row>
    <row r="1545" spans="1:10" ht="14.5" x14ac:dyDescent="0.35">
      <c r="A1545" s="202">
        <v>19941</v>
      </c>
      <c r="B1545" s="202" t="s">
        <v>4417</v>
      </c>
      <c r="D1545" s="203">
        <v>17.2</v>
      </c>
      <c r="E1545" s="203" t="s">
        <v>215</v>
      </c>
      <c r="F1545" s="202">
        <v>2020</v>
      </c>
      <c r="G1545" s="203">
        <v>0</v>
      </c>
      <c r="H1545">
        <v>0</v>
      </c>
      <c r="I1545">
        <v>0</v>
      </c>
      <c r="J1545">
        <v>0</v>
      </c>
    </row>
    <row r="1546" spans="1:10" ht="14.5" x14ac:dyDescent="0.35">
      <c r="A1546" s="202">
        <v>19976</v>
      </c>
      <c r="B1546" s="202" t="s">
        <v>1565</v>
      </c>
      <c r="D1546" s="203">
        <v>1</v>
      </c>
      <c r="E1546" s="203" t="s">
        <v>215</v>
      </c>
      <c r="F1546" s="202">
        <v>2020</v>
      </c>
      <c r="G1546" s="202">
        <v>502011</v>
      </c>
      <c r="H1546">
        <v>9848</v>
      </c>
      <c r="I1546">
        <v>1325</v>
      </c>
      <c r="J1546">
        <v>591</v>
      </c>
    </row>
    <row r="1547" spans="1:10" ht="14.5" x14ac:dyDescent="0.35">
      <c r="A1547" s="202">
        <v>19976</v>
      </c>
      <c r="B1547" s="202" t="s">
        <v>1569</v>
      </c>
      <c r="D1547" s="203">
        <v>17.100000000000001</v>
      </c>
      <c r="E1547" s="203" t="s">
        <v>215</v>
      </c>
      <c r="F1547" s="202">
        <v>2020</v>
      </c>
      <c r="G1547" s="204">
        <v>7354909</v>
      </c>
      <c r="H1547">
        <v>71662</v>
      </c>
      <c r="I1547">
        <v>11389</v>
      </c>
      <c r="J1547">
        <v>5044</v>
      </c>
    </row>
    <row r="1548" spans="1:10" ht="14.5" x14ac:dyDescent="0.35">
      <c r="A1548" s="202">
        <v>19976</v>
      </c>
      <c r="B1548" s="202" t="s">
        <v>4418</v>
      </c>
      <c r="D1548" s="203">
        <v>17.2</v>
      </c>
      <c r="E1548" s="203" t="s">
        <v>215</v>
      </c>
      <c r="F1548" s="202">
        <v>2020</v>
      </c>
      <c r="G1548" s="203">
        <v>0</v>
      </c>
      <c r="H1548">
        <v>0</v>
      </c>
      <c r="I1548">
        <v>0</v>
      </c>
      <c r="J1548">
        <v>0</v>
      </c>
    </row>
    <row r="1549" spans="1:10" ht="14.5" x14ac:dyDescent="0.35">
      <c r="A1549" s="202">
        <v>19976</v>
      </c>
      <c r="B1549" s="202" t="s">
        <v>1570</v>
      </c>
      <c r="D1549" s="203">
        <v>19.100000000000001</v>
      </c>
      <c r="E1549" s="203" t="s">
        <v>215</v>
      </c>
      <c r="F1549" s="202">
        <v>2020</v>
      </c>
      <c r="G1549" s="205">
        <v>3481647</v>
      </c>
      <c r="H1549">
        <v>714309</v>
      </c>
      <c r="I1549">
        <v>130168</v>
      </c>
      <c r="J1549">
        <v>55302</v>
      </c>
    </row>
    <row r="1550" spans="1:10" ht="14.5" x14ac:dyDescent="0.35">
      <c r="A1550" s="202">
        <v>19976</v>
      </c>
      <c r="B1550" s="202" t="s">
        <v>1571</v>
      </c>
      <c r="D1550" s="203">
        <v>19.2</v>
      </c>
      <c r="E1550" s="203" t="s">
        <v>215</v>
      </c>
      <c r="F1550" s="204">
        <v>2020</v>
      </c>
      <c r="G1550" s="206">
        <v>66783555</v>
      </c>
      <c r="H1550">
        <v>0</v>
      </c>
      <c r="I1550">
        <v>0</v>
      </c>
      <c r="J1550">
        <v>0</v>
      </c>
    </row>
    <row r="1551" spans="1:10" ht="14.5" x14ac:dyDescent="0.35">
      <c r="A1551" s="202">
        <v>19976</v>
      </c>
      <c r="B1551" s="202" t="s">
        <v>1566</v>
      </c>
      <c r="D1551" s="203">
        <v>2.1</v>
      </c>
      <c r="E1551" s="203" t="s">
        <v>215</v>
      </c>
      <c r="F1551" s="202">
        <v>2020</v>
      </c>
      <c r="G1551" s="202">
        <v>6131891</v>
      </c>
      <c r="H1551">
        <v>26017</v>
      </c>
      <c r="I1551">
        <v>4018</v>
      </c>
      <c r="J1551">
        <v>1788</v>
      </c>
    </row>
    <row r="1552" spans="1:10" ht="14.5" x14ac:dyDescent="0.35">
      <c r="A1552" s="202">
        <v>19976</v>
      </c>
      <c r="B1552" s="202" t="s">
        <v>1572</v>
      </c>
      <c r="D1552" s="203">
        <v>21.1</v>
      </c>
      <c r="E1552" s="203" t="s">
        <v>215</v>
      </c>
      <c r="F1552" s="202">
        <v>2020</v>
      </c>
      <c r="G1552" s="202">
        <v>54122684</v>
      </c>
      <c r="H1552">
        <v>482791</v>
      </c>
      <c r="I1552">
        <v>90132</v>
      </c>
      <c r="J1552">
        <v>37908</v>
      </c>
    </row>
    <row r="1553" spans="1:10" ht="14.5" x14ac:dyDescent="0.35">
      <c r="A1553" s="202">
        <v>19976</v>
      </c>
      <c r="B1553" s="202" t="s">
        <v>1567</v>
      </c>
      <c r="D1553" s="203">
        <v>4</v>
      </c>
      <c r="E1553" s="203" t="s">
        <v>215</v>
      </c>
      <c r="F1553" s="202">
        <v>2020</v>
      </c>
      <c r="G1553" s="202">
        <v>143012974</v>
      </c>
      <c r="H1553">
        <v>948950</v>
      </c>
      <c r="I1553">
        <v>156445</v>
      </c>
      <c r="J1553">
        <v>62978</v>
      </c>
    </row>
    <row r="1554" spans="1:10" ht="14.5" x14ac:dyDescent="0.35">
      <c r="A1554" s="202">
        <v>19976</v>
      </c>
      <c r="B1554" s="202" t="s">
        <v>1568</v>
      </c>
      <c r="D1554" s="203">
        <v>9</v>
      </c>
      <c r="E1554" s="203" t="s">
        <v>215</v>
      </c>
      <c r="F1554" s="202">
        <v>2020</v>
      </c>
      <c r="G1554" s="202">
        <v>1328139</v>
      </c>
      <c r="H1554">
        <v>14418</v>
      </c>
      <c r="I1554">
        <v>2315</v>
      </c>
      <c r="J1554">
        <v>988</v>
      </c>
    </row>
    <row r="1555" spans="1:10" ht="14.5" x14ac:dyDescent="0.35">
      <c r="A1555" s="202">
        <v>19992</v>
      </c>
      <c r="B1555" s="202" t="s">
        <v>1573</v>
      </c>
      <c r="D1555" s="203">
        <v>1</v>
      </c>
      <c r="E1555" s="203" t="s">
        <v>215</v>
      </c>
      <c r="F1555" s="202">
        <v>2020</v>
      </c>
      <c r="G1555" s="202">
        <v>21</v>
      </c>
      <c r="H1555">
        <v>482</v>
      </c>
      <c r="I1555">
        <v>20</v>
      </c>
      <c r="J1555">
        <v>131</v>
      </c>
    </row>
    <row r="1556" spans="1:10" ht="14.5" x14ac:dyDescent="0.35">
      <c r="A1556" s="202">
        <v>19992</v>
      </c>
      <c r="B1556" s="202" t="s">
        <v>1577</v>
      </c>
      <c r="D1556" s="203">
        <v>17.100000000000001</v>
      </c>
      <c r="E1556" s="203" t="s">
        <v>215</v>
      </c>
      <c r="F1556" s="202">
        <v>2020</v>
      </c>
      <c r="G1556" s="204">
        <v>43277</v>
      </c>
      <c r="H1556">
        <v>15044</v>
      </c>
      <c r="I1556">
        <v>959</v>
      </c>
      <c r="J1556">
        <v>2872</v>
      </c>
    </row>
    <row r="1557" spans="1:10" ht="14.5" x14ac:dyDescent="0.35">
      <c r="A1557" s="202">
        <v>19992</v>
      </c>
      <c r="B1557" s="202" t="s">
        <v>4419</v>
      </c>
      <c r="D1557" s="203">
        <v>17.2</v>
      </c>
      <c r="E1557" s="203" t="s">
        <v>215</v>
      </c>
      <c r="F1557" s="202">
        <v>2020</v>
      </c>
      <c r="G1557" s="203">
        <v>0</v>
      </c>
      <c r="H1557">
        <v>169</v>
      </c>
      <c r="I1557">
        <v>0</v>
      </c>
      <c r="J1557">
        <v>0</v>
      </c>
    </row>
    <row r="1558" spans="1:10" ht="14.5" x14ac:dyDescent="0.35">
      <c r="A1558" s="202">
        <v>19992</v>
      </c>
      <c r="B1558" s="202" t="s">
        <v>4420</v>
      </c>
      <c r="D1558" s="203">
        <v>18</v>
      </c>
      <c r="E1558" s="203" t="s">
        <v>215</v>
      </c>
      <c r="F1558" s="202">
        <v>2020</v>
      </c>
      <c r="G1558" s="202">
        <v>12954</v>
      </c>
      <c r="H1558">
        <v>368</v>
      </c>
      <c r="I1558">
        <v>17</v>
      </c>
      <c r="J1558">
        <v>45</v>
      </c>
    </row>
    <row r="1559" spans="1:10" ht="14.5" x14ac:dyDescent="0.35">
      <c r="A1559" s="202">
        <v>19992</v>
      </c>
      <c r="B1559" s="202" t="s">
        <v>1578</v>
      </c>
      <c r="D1559" s="203">
        <v>19.3</v>
      </c>
      <c r="E1559" s="203" t="s">
        <v>215</v>
      </c>
      <c r="F1559" s="204">
        <v>2020</v>
      </c>
      <c r="G1559" s="205">
        <v>8</v>
      </c>
      <c r="H1559">
        <v>11110</v>
      </c>
      <c r="I1559">
        <v>463</v>
      </c>
      <c r="J1559">
        <v>961</v>
      </c>
    </row>
    <row r="1560" spans="1:10" ht="14.5" x14ac:dyDescent="0.35">
      <c r="A1560" s="202">
        <v>19992</v>
      </c>
      <c r="B1560" s="202" t="s">
        <v>1579</v>
      </c>
      <c r="D1560" s="203">
        <v>19.399999999999999</v>
      </c>
      <c r="E1560" s="203" t="s">
        <v>215</v>
      </c>
      <c r="F1560" s="204">
        <v>2020</v>
      </c>
      <c r="G1560" s="206">
        <v>123888</v>
      </c>
      <c r="H1560">
        <v>0</v>
      </c>
      <c r="I1560">
        <v>0</v>
      </c>
      <c r="J1560">
        <v>0</v>
      </c>
    </row>
    <row r="1561" spans="1:10" ht="14.5" x14ac:dyDescent="0.35">
      <c r="A1561" s="202">
        <v>19992</v>
      </c>
      <c r="B1561" s="202" t="s">
        <v>1574</v>
      </c>
      <c r="D1561" s="203">
        <v>2.1</v>
      </c>
      <c r="E1561" s="203" t="s">
        <v>215</v>
      </c>
      <c r="F1561" s="202">
        <v>2020</v>
      </c>
      <c r="G1561" s="202">
        <v>35</v>
      </c>
      <c r="H1561">
        <v>612</v>
      </c>
      <c r="I1561">
        <v>25</v>
      </c>
      <c r="J1561">
        <v>137</v>
      </c>
    </row>
    <row r="1562" spans="1:10" ht="14.5" x14ac:dyDescent="0.35">
      <c r="A1562" s="202">
        <v>19992</v>
      </c>
      <c r="B1562" s="202" t="s">
        <v>1580</v>
      </c>
      <c r="D1562" s="203">
        <v>21.2</v>
      </c>
      <c r="E1562" s="203" t="s">
        <v>215</v>
      </c>
      <c r="F1562" s="202">
        <v>2020</v>
      </c>
      <c r="G1562" s="202">
        <v>43826</v>
      </c>
      <c r="H1562">
        <v>5018</v>
      </c>
      <c r="I1562">
        <v>216</v>
      </c>
      <c r="J1562">
        <v>479</v>
      </c>
    </row>
    <row r="1563" spans="1:10" ht="14.5" x14ac:dyDescent="0.35">
      <c r="A1563" s="202">
        <v>19992</v>
      </c>
      <c r="B1563" s="202" t="s">
        <v>1575</v>
      </c>
      <c r="D1563" s="203">
        <v>5.0999999999999996</v>
      </c>
      <c r="E1563" s="203" t="s">
        <v>215</v>
      </c>
      <c r="F1563" s="202">
        <v>2020</v>
      </c>
      <c r="G1563" s="202">
        <v>64991</v>
      </c>
      <c r="H1563">
        <v>12748</v>
      </c>
      <c r="I1563">
        <v>542</v>
      </c>
      <c r="J1563">
        <v>1032</v>
      </c>
    </row>
    <row r="1564" spans="1:10" ht="14.5" x14ac:dyDescent="0.35">
      <c r="A1564" s="202">
        <v>19992</v>
      </c>
      <c r="B1564" s="202" t="s">
        <v>1576</v>
      </c>
      <c r="D1564" s="203">
        <v>5.2</v>
      </c>
      <c r="E1564" s="203" t="s">
        <v>215</v>
      </c>
      <c r="F1564" s="202">
        <v>2020</v>
      </c>
      <c r="G1564" s="202">
        <v>5512</v>
      </c>
      <c r="H1564">
        <v>9153</v>
      </c>
      <c r="I1564">
        <v>379</v>
      </c>
      <c r="J1564">
        <v>721</v>
      </c>
    </row>
    <row r="1565" spans="1:10" ht="14.5" x14ac:dyDescent="0.35">
      <c r="A1565" s="202">
        <v>20044</v>
      </c>
      <c r="B1565" s="202" t="s">
        <v>1581</v>
      </c>
      <c r="D1565" s="203">
        <v>19.3</v>
      </c>
      <c r="E1565" s="203" t="s">
        <v>215</v>
      </c>
      <c r="F1565" s="204">
        <v>2020</v>
      </c>
      <c r="G1565" s="205">
        <v>31895</v>
      </c>
      <c r="H1565">
        <v>49205</v>
      </c>
      <c r="I1565">
        <v>2788</v>
      </c>
      <c r="J1565">
        <v>2231</v>
      </c>
    </row>
    <row r="1566" spans="1:10" ht="14.5" x14ac:dyDescent="0.35">
      <c r="A1566" s="202">
        <v>20044</v>
      </c>
      <c r="B1566" s="202" t="s">
        <v>1582</v>
      </c>
      <c r="D1566" s="203">
        <v>19.399999999999999</v>
      </c>
      <c r="E1566" s="203" t="s">
        <v>215</v>
      </c>
      <c r="F1566" s="204">
        <v>2020</v>
      </c>
      <c r="G1566" s="206">
        <v>4373044</v>
      </c>
      <c r="H1566">
        <v>0</v>
      </c>
      <c r="I1566">
        <v>0</v>
      </c>
      <c r="J1566">
        <v>0</v>
      </c>
    </row>
    <row r="1567" spans="1:10" ht="14.5" x14ac:dyDescent="0.35">
      <c r="A1567" s="202">
        <v>20044</v>
      </c>
      <c r="B1567" s="202" t="s">
        <v>1583</v>
      </c>
      <c r="D1567" s="203">
        <v>21.2</v>
      </c>
      <c r="E1567" s="203" t="s">
        <v>215</v>
      </c>
      <c r="F1567" s="202">
        <v>2020</v>
      </c>
      <c r="G1567" s="202">
        <v>1220680</v>
      </c>
      <c r="H1567">
        <v>12675</v>
      </c>
      <c r="I1567">
        <v>718</v>
      </c>
      <c r="J1567">
        <v>575</v>
      </c>
    </row>
    <row r="1568" spans="1:10" ht="14.5" x14ac:dyDescent="0.35">
      <c r="A1568" s="202">
        <v>20052</v>
      </c>
      <c r="B1568" s="202" t="s">
        <v>1585</v>
      </c>
      <c r="D1568" s="203">
        <v>17.100000000000001</v>
      </c>
      <c r="E1568" s="203" t="s">
        <v>215</v>
      </c>
      <c r="F1568" s="202">
        <v>2020</v>
      </c>
      <c r="G1568" s="204">
        <v>39429</v>
      </c>
      <c r="H1568">
        <v>33853</v>
      </c>
      <c r="I1568">
        <v>339</v>
      </c>
      <c r="J1568">
        <v>964</v>
      </c>
    </row>
    <row r="1569" spans="1:10" ht="14.5" x14ac:dyDescent="0.35">
      <c r="A1569" s="202">
        <v>20052</v>
      </c>
      <c r="B1569" s="202" t="s">
        <v>1586</v>
      </c>
      <c r="D1569" s="203">
        <v>17.2</v>
      </c>
      <c r="E1569" s="203" t="s">
        <v>215</v>
      </c>
      <c r="F1569" s="202">
        <v>2020</v>
      </c>
      <c r="G1569" s="203">
        <v>5033105</v>
      </c>
      <c r="H1569">
        <v>112928</v>
      </c>
      <c r="I1569">
        <v>684</v>
      </c>
      <c r="J1569">
        <v>2085</v>
      </c>
    </row>
    <row r="1570" spans="1:10" ht="14.5" x14ac:dyDescent="0.35">
      <c r="A1570" s="202">
        <v>20052</v>
      </c>
      <c r="B1570" s="202" t="s">
        <v>1587</v>
      </c>
      <c r="D1570" s="203">
        <v>18</v>
      </c>
      <c r="E1570" s="203" t="s">
        <v>215</v>
      </c>
      <c r="F1570" s="202">
        <v>2020</v>
      </c>
      <c r="G1570" s="202">
        <v>12</v>
      </c>
      <c r="H1570">
        <v>45</v>
      </c>
      <c r="I1570">
        <v>3</v>
      </c>
      <c r="J1570">
        <v>5</v>
      </c>
    </row>
    <row r="1571" spans="1:10" ht="14.5" x14ac:dyDescent="0.35">
      <c r="A1571" s="202">
        <v>20052</v>
      </c>
      <c r="B1571" s="202" t="s">
        <v>1588</v>
      </c>
      <c r="D1571" s="203">
        <v>19.3</v>
      </c>
      <c r="E1571" s="203" t="s">
        <v>215</v>
      </c>
      <c r="F1571" s="204">
        <v>2020</v>
      </c>
      <c r="G1571" s="205">
        <v>548104</v>
      </c>
      <c r="H1571">
        <v>244338</v>
      </c>
      <c r="I1571">
        <v>3260</v>
      </c>
      <c r="J1571">
        <v>8140</v>
      </c>
    </row>
    <row r="1572" spans="1:10" ht="14.5" x14ac:dyDescent="0.35">
      <c r="A1572" s="202">
        <v>20052</v>
      </c>
      <c r="B1572" s="202" t="s">
        <v>1589</v>
      </c>
      <c r="D1572" s="203">
        <v>19.399999999999999</v>
      </c>
      <c r="E1572" s="203" t="s">
        <v>215</v>
      </c>
      <c r="F1572" s="204">
        <v>2020</v>
      </c>
      <c r="G1572" s="206">
        <v>64748347</v>
      </c>
      <c r="H1572">
        <v>0</v>
      </c>
      <c r="I1572">
        <v>0</v>
      </c>
      <c r="J1572">
        <v>0</v>
      </c>
    </row>
    <row r="1573" spans="1:10" ht="14.5" x14ac:dyDescent="0.35">
      <c r="A1573" s="202">
        <v>20052</v>
      </c>
      <c r="B1573" s="202" t="s">
        <v>1590</v>
      </c>
      <c r="D1573" s="203">
        <v>21.2</v>
      </c>
      <c r="E1573" s="203" t="s">
        <v>215</v>
      </c>
      <c r="F1573" s="202">
        <v>2020</v>
      </c>
      <c r="G1573" s="202">
        <v>8868628</v>
      </c>
      <c r="H1573">
        <v>40738</v>
      </c>
      <c r="I1573">
        <v>715</v>
      </c>
      <c r="J1573">
        <v>1638</v>
      </c>
    </row>
    <row r="1574" spans="1:10" ht="14.5" x14ac:dyDescent="0.35">
      <c r="A1574" s="202">
        <v>20052</v>
      </c>
      <c r="B1574" s="202" t="s">
        <v>1584</v>
      </c>
      <c r="D1574" s="203">
        <v>9</v>
      </c>
      <c r="E1574" s="203" t="s">
        <v>215</v>
      </c>
      <c r="F1574" s="202">
        <v>2020</v>
      </c>
      <c r="G1574" s="202">
        <v>662668</v>
      </c>
      <c r="H1574">
        <v>9462</v>
      </c>
      <c r="I1574">
        <v>107</v>
      </c>
      <c r="J1574">
        <v>297</v>
      </c>
    </row>
    <row r="1575" spans="1:10" ht="14.5" x14ac:dyDescent="0.35">
      <c r="A1575" s="202">
        <v>20087</v>
      </c>
      <c r="B1575" s="202" t="s">
        <v>4421</v>
      </c>
      <c r="D1575" s="203">
        <v>19.3</v>
      </c>
      <c r="E1575" s="203" t="s">
        <v>215</v>
      </c>
      <c r="F1575" s="204">
        <v>2020</v>
      </c>
      <c r="G1575" s="205">
        <v>0</v>
      </c>
      <c r="H1575">
        <v>133326</v>
      </c>
      <c r="I1575">
        <v>5631</v>
      </c>
      <c r="J1575">
        <v>14554</v>
      </c>
    </row>
    <row r="1576" spans="1:10" ht="14.5" x14ac:dyDescent="0.35">
      <c r="A1576" s="202">
        <v>20087</v>
      </c>
      <c r="B1576" s="202" t="s">
        <v>1591</v>
      </c>
      <c r="D1576" s="203">
        <v>19.399999999999999</v>
      </c>
      <c r="E1576" s="203" t="s">
        <v>215</v>
      </c>
      <c r="F1576" s="204">
        <v>2020</v>
      </c>
      <c r="G1576" s="206">
        <v>463651</v>
      </c>
      <c r="H1576">
        <v>0</v>
      </c>
      <c r="I1576">
        <v>0</v>
      </c>
      <c r="J1576">
        <v>0</v>
      </c>
    </row>
    <row r="1577" spans="1:10" ht="14.5" x14ac:dyDescent="0.35">
      <c r="A1577" s="202">
        <v>20087</v>
      </c>
      <c r="B1577" s="202" t="s">
        <v>1592</v>
      </c>
      <c r="D1577" s="203">
        <v>21.2</v>
      </c>
      <c r="E1577" s="203" t="s">
        <v>215</v>
      </c>
      <c r="F1577" s="202">
        <v>2020</v>
      </c>
      <c r="G1577" s="202">
        <v>1872</v>
      </c>
      <c r="H1577">
        <v>24390</v>
      </c>
      <c r="I1577">
        <v>1303</v>
      </c>
      <c r="J1577">
        <v>3128</v>
      </c>
    </row>
    <row r="1578" spans="1:10" ht="14.5" x14ac:dyDescent="0.35">
      <c r="A1578" s="202">
        <v>20087</v>
      </c>
      <c r="B1578" s="202" t="s">
        <v>1593</v>
      </c>
      <c r="D1578" s="203">
        <v>24</v>
      </c>
      <c r="E1578" s="203" t="s">
        <v>215</v>
      </c>
      <c r="F1578" s="202">
        <v>2020</v>
      </c>
      <c r="G1578" s="202">
        <v>5067</v>
      </c>
      <c r="H1578">
        <v>11346</v>
      </c>
      <c r="I1578">
        <v>20</v>
      </c>
      <c r="J1578">
        <v>70</v>
      </c>
    </row>
    <row r="1579" spans="1:10" ht="14.5" x14ac:dyDescent="0.35">
      <c r="A1579" s="202">
        <v>20095</v>
      </c>
      <c r="B1579" s="202" t="s">
        <v>1594</v>
      </c>
      <c r="D1579" s="203">
        <v>1</v>
      </c>
      <c r="E1579" s="203" t="s">
        <v>215</v>
      </c>
      <c r="F1579" s="202">
        <v>2020</v>
      </c>
      <c r="G1579" s="202">
        <v>35851</v>
      </c>
      <c r="H1579">
        <v>219</v>
      </c>
      <c r="I1579">
        <v>6</v>
      </c>
      <c r="J1579">
        <v>12</v>
      </c>
    </row>
    <row r="1580" spans="1:10" ht="14.5" x14ac:dyDescent="0.35">
      <c r="A1580" s="202">
        <v>20095</v>
      </c>
      <c r="B1580" s="202" t="s">
        <v>1599</v>
      </c>
      <c r="D1580" s="203">
        <v>17.100000000000001</v>
      </c>
      <c r="E1580" s="203" t="s">
        <v>215</v>
      </c>
      <c r="F1580" s="202">
        <v>2020</v>
      </c>
      <c r="G1580" s="204">
        <v>8281324</v>
      </c>
      <c r="H1580">
        <v>38570</v>
      </c>
      <c r="I1580">
        <v>1083</v>
      </c>
      <c r="J1580">
        <v>2504</v>
      </c>
    </row>
    <row r="1581" spans="1:10" ht="14.5" x14ac:dyDescent="0.35">
      <c r="A1581" s="202">
        <v>20095</v>
      </c>
      <c r="B1581" s="202" t="s">
        <v>1600</v>
      </c>
      <c r="D1581" s="203">
        <v>17.2</v>
      </c>
      <c r="E1581" s="203" t="s">
        <v>215</v>
      </c>
      <c r="F1581" s="202">
        <v>2020</v>
      </c>
      <c r="G1581" s="203">
        <v>992760</v>
      </c>
      <c r="H1581">
        <v>2203</v>
      </c>
      <c r="I1581">
        <v>62</v>
      </c>
      <c r="J1581">
        <v>143</v>
      </c>
    </row>
    <row r="1582" spans="1:10" ht="14.5" x14ac:dyDescent="0.35">
      <c r="A1582" s="202">
        <v>20095</v>
      </c>
      <c r="B1582" s="202" t="s">
        <v>1601</v>
      </c>
      <c r="D1582" s="203">
        <v>19.3</v>
      </c>
      <c r="E1582" s="203" t="s">
        <v>215</v>
      </c>
      <c r="F1582" s="204">
        <v>2020</v>
      </c>
      <c r="G1582" s="205">
        <v>50231</v>
      </c>
      <c r="H1582">
        <v>100347</v>
      </c>
      <c r="I1582">
        <v>2818</v>
      </c>
      <c r="J1582">
        <v>5695</v>
      </c>
    </row>
    <row r="1583" spans="1:10" ht="14.5" x14ac:dyDescent="0.35">
      <c r="A1583" s="202">
        <v>20095</v>
      </c>
      <c r="B1583" s="202" t="s">
        <v>1602</v>
      </c>
      <c r="D1583" s="203">
        <v>19.399999999999999</v>
      </c>
      <c r="E1583" s="203" t="s">
        <v>215</v>
      </c>
      <c r="F1583" s="204">
        <v>2020</v>
      </c>
      <c r="G1583" s="206">
        <v>20644273</v>
      </c>
      <c r="H1583">
        <v>0</v>
      </c>
      <c r="I1583">
        <v>0</v>
      </c>
      <c r="J1583">
        <v>0</v>
      </c>
    </row>
    <row r="1584" spans="1:10" ht="14.5" x14ac:dyDescent="0.35">
      <c r="A1584" s="202">
        <v>20095</v>
      </c>
      <c r="B1584" s="202" t="s">
        <v>1595</v>
      </c>
      <c r="D1584" s="203">
        <v>2.1</v>
      </c>
      <c r="E1584" s="203" t="s">
        <v>215</v>
      </c>
      <c r="F1584" s="202">
        <v>2020</v>
      </c>
      <c r="G1584" s="202">
        <v>97142</v>
      </c>
      <c r="H1584">
        <v>438</v>
      </c>
      <c r="I1584">
        <v>12</v>
      </c>
      <c r="J1584">
        <v>25</v>
      </c>
    </row>
    <row r="1585" spans="1:10" ht="14.5" x14ac:dyDescent="0.35">
      <c r="A1585" s="202">
        <v>20095</v>
      </c>
      <c r="B1585" s="202" t="s">
        <v>1603</v>
      </c>
      <c r="D1585" s="203">
        <v>21.2</v>
      </c>
      <c r="E1585" s="203" t="s">
        <v>215</v>
      </c>
      <c r="F1585" s="202">
        <v>2020</v>
      </c>
      <c r="G1585" s="202">
        <v>6163748</v>
      </c>
      <c r="H1585">
        <v>32366</v>
      </c>
      <c r="I1585">
        <v>908</v>
      </c>
      <c r="J1585">
        <v>1847</v>
      </c>
    </row>
    <row r="1586" spans="1:10" ht="14.5" x14ac:dyDescent="0.35">
      <c r="A1586" s="202">
        <v>20095</v>
      </c>
      <c r="B1586" s="202" t="s">
        <v>1596</v>
      </c>
      <c r="D1586" s="203">
        <v>5.0999999999999996</v>
      </c>
      <c r="E1586" s="203" t="s">
        <v>215</v>
      </c>
      <c r="F1586" s="202">
        <v>2020</v>
      </c>
      <c r="G1586" s="202">
        <v>2101858</v>
      </c>
      <c r="H1586">
        <v>7840</v>
      </c>
      <c r="I1586">
        <v>220</v>
      </c>
      <c r="J1586">
        <v>447</v>
      </c>
    </row>
    <row r="1587" spans="1:10" ht="14.5" x14ac:dyDescent="0.35">
      <c r="A1587" s="202">
        <v>20095</v>
      </c>
      <c r="B1587" s="202" t="s">
        <v>1597</v>
      </c>
      <c r="D1587" s="203">
        <v>5.2</v>
      </c>
      <c r="E1587" s="203" t="s">
        <v>215</v>
      </c>
      <c r="F1587" s="202">
        <v>2020</v>
      </c>
      <c r="G1587" s="202">
        <v>13395843</v>
      </c>
      <c r="H1587">
        <v>47283</v>
      </c>
      <c r="I1587">
        <v>1328</v>
      </c>
      <c r="J1587">
        <v>3071</v>
      </c>
    </row>
    <row r="1588" spans="1:10" ht="14.5" x14ac:dyDescent="0.35">
      <c r="A1588" s="202">
        <v>20095</v>
      </c>
      <c r="B1588" s="202" t="s">
        <v>1598</v>
      </c>
      <c r="D1588" s="203">
        <v>9</v>
      </c>
      <c r="E1588" s="203" t="s">
        <v>215</v>
      </c>
      <c r="F1588" s="202">
        <v>2020</v>
      </c>
      <c r="G1588" s="202">
        <v>3758439</v>
      </c>
      <c r="H1588">
        <v>19598</v>
      </c>
      <c r="I1588">
        <v>550</v>
      </c>
      <c r="J1588">
        <v>1119</v>
      </c>
    </row>
    <row r="1589" spans="1:10" ht="14.5" x14ac:dyDescent="0.35">
      <c r="A1589" s="202">
        <v>20109</v>
      </c>
      <c r="B1589" s="202" t="s">
        <v>1607</v>
      </c>
      <c r="D1589" s="203">
        <v>17.100000000000001</v>
      </c>
      <c r="E1589" s="203" t="s">
        <v>215</v>
      </c>
      <c r="F1589" s="202">
        <v>2020</v>
      </c>
      <c r="G1589" s="204">
        <v>99320</v>
      </c>
      <c r="H1589">
        <v>542</v>
      </c>
      <c r="I1589">
        <v>14</v>
      </c>
      <c r="J1589">
        <v>36</v>
      </c>
    </row>
    <row r="1590" spans="1:10" ht="14.5" x14ac:dyDescent="0.35">
      <c r="A1590" s="202">
        <v>20109</v>
      </c>
      <c r="B1590" s="202" t="s">
        <v>1608</v>
      </c>
      <c r="D1590" s="203">
        <v>17.2</v>
      </c>
      <c r="E1590" s="203" t="s">
        <v>215</v>
      </c>
      <c r="F1590" s="202">
        <v>2020</v>
      </c>
      <c r="G1590" s="203">
        <v>830</v>
      </c>
      <c r="H1590">
        <v>1</v>
      </c>
      <c r="I1590">
        <v>0</v>
      </c>
      <c r="J1590">
        <v>0</v>
      </c>
    </row>
    <row r="1591" spans="1:10" ht="14.5" x14ac:dyDescent="0.35">
      <c r="A1591" s="202">
        <v>20109</v>
      </c>
      <c r="B1591" s="202" t="s">
        <v>1609</v>
      </c>
      <c r="D1591" s="203">
        <v>19.3</v>
      </c>
      <c r="E1591" s="203" t="s">
        <v>215</v>
      </c>
      <c r="F1591" s="204">
        <v>2020</v>
      </c>
      <c r="G1591" s="205">
        <v>8633</v>
      </c>
      <c r="H1591">
        <v>3880</v>
      </c>
      <c r="I1591">
        <v>100</v>
      </c>
      <c r="J1591">
        <v>239</v>
      </c>
    </row>
    <row r="1592" spans="1:10" ht="14.5" x14ac:dyDescent="0.35">
      <c r="A1592" s="202">
        <v>20109</v>
      </c>
      <c r="B1592" s="202" t="s">
        <v>1610</v>
      </c>
      <c r="D1592" s="203">
        <v>19.399999999999999</v>
      </c>
      <c r="E1592" s="203" t="s">
        <v>215</v>
      </c>
      <c r="F1592" s="204">
        <v>2020</v>
      </c>
      <c r="G1592" s="206">
        <v>2444442</v>
      </c>
      <c r="H1592">
        <v>0</v>
      </c>
      <c r="I1592">
        <v>0</v>
      </c>
      <c r="J1592">
        <v>0</v>
      </c>
    </row>
    <row r="1593" spans="1:10" ht="14.5" x14ac:dyDescent="0.35">
      <c r="A1593" s="202">
        <v>20109</v>
      </c>
      <c r="B1593" s="202" t="s">
        <v>1611</v>
      </c>
      <c r="D1593" s="203">
        <v>21.2</v>
      </c>
      <c r="E1593" s="203" t="s">
        <v>215</v>
      </c>
      <c r="F1593" s="202">
        <v>2020</v>
      </c>
      <c r="G1593" s="202">
        <v>719263</v>
      </c>
      <c r="H1593">
        <v>1209</v>
      </c>
      <c r="I1593">
        <v>31</v>
      </c>
      <c r="J1593">
        <v>74</v>
      </c>
    </row>
    <row r="1594" spans="1:10" ht="14.5" x14ac:dyDescent="0.35">
      <c r="A1594" s="202">
        <v>20109</v>
      </c>
      <c r="B1594" s="202" t="s">
        <v>1604</v>
      </c>
      <c r="D1594" s="203">
        <v>5.0999999999999996</v>
      </c>
      <c r="E1594" s="203" t="s">
        <v>215</v>
      </c>
      <c r="F1594" s="202">
        <v>2020</v>
      </c>
      <c r="G1594" s="202">
        <v>186981</v>
      </c>
      <c r="H1594">
        <v>1204</v>
      </c>
      <c r="I1594">
        <v>31</v>
      </c>
      <c r="J1594">
        <v>74</v>
      </c>
    </row>
    <row r="1595" spans="1:10" ht="14.5" x14ac:dyDescent="0.35">
      <c r="A1595" s="202">
        <v>20109</v>
      </c>
      <c r="B1595" s="202" t="s">
        <v>1605</v>
      </c>
      <c r="D1595" s="203">
        <v>5.2</v>
      </c>
      <c r="E1595" s="203" t="s">
        <v>215</v>
      </c>
      <c r="F1595" s="202">
        <v>2020</v>
      </c>
      <c r="G1595" s="202">
        <v>2863324</v>
      </c>
      <c r="H1595">
        <v>11093</v>
      </c>
      <c r="I1595">
        <v>286</v>
      </c>
      <c r="J1595">
        <v>728</v>
      </c>
    </row>
    <row r="1596" spans="1:10" ht="14.5" x14ac:dyDescent="0.35">
      <c r="A1596" s="202">
        <v>20109</v>
      </c>
      <c r="B1596" s="202" t="s">
        <v>1606</v>
      </c>
      <c r="D1596" s="203">
        <v>9</v>
      </c>
      <c r="E1596" s="203" t="s">
        <v>215</v>
      </c>
      <c r="F1596" s="202">
        <v>2020</v>
      </c>
      <c r="G1596" s="202">
        <v>477335</v>
      </c>
      <c r="H1596">
        <v>2796</v>
      </c>
      <c r="I1596">
        <v>72</v>
      </c>
      <c r="J1596">
        <v>172</v>
      </c>
    </row>
    <row r="1597" spans="1:10" ht="14.5" x14ac:dyDescent="0.35">
      <c r="A1597" s="202">
        <v>20117</v>
      </c>
      <c r="B1597" s="202" t="s">
        <v>1612</v>
      </c>
      <c r="D1597" s="203">
        <v>19.100000000000001</v>
      </c>
      <c r="E1597" s="203" t="s">
        <v>215</v>
      </c>
      <c r="F1597" s="202">
        <v>2020</v>
      </c>
      <c r="G1597" s="205">
        <v>95365</v>
      </c>
      <c r="H1597">
        <v>103858</v>
      </c>
      <c r="I1597">
        <v>19108</v>
      </c>
      <c r="J1597">
        <v>7098</v>
      </c>
    </row>
    <row r="1598" spans="1:10" ht="14.5" x14ac:dyDescent="0.35">
      <c r="A1598" s="202">
        <v>20117</v>
      </c>
      <c r="B1598" s="202" t="s">
        <v>1613</v>
      </c>
      <c r="D1598" s="203">
        <v>19.2</v>
      </c>
      <c r="E1598" s="203" t="s">
        <v>215</v>
      </c>
      <c r="F1598" s="204">
        <v>2020</v>
      </c>
      <c r="G1598" s="206">
        <v>928367</v>
      </c>
      <c r="H1598">
        <v>0</v>
      </c>
      <c r="I1598">
        <v>0</v>
      </c>
      <c r="J1598">
        <v>0</v>
      </c>
    </row>
    <row r="1599" spans="1:10" ht="14.5" x14ac:dyDescent="0.35">
      <c r="A1599" s="202">
        <v>20117</v>
      </c>
      <c r="B1599" s="202" t="s">
        <v>1614</v>
      </c>
      <c r="D1599" s="203">
        <v>21.1</v>
      </c>
      <c r="E1599" s="203" t="s">
        <v>215</v>
      </c>
      <c r="F1599" s="202">
        <v>2020</v>
      </c>
      <c r="G1599" s="202">
        <v>1085027</v>
      </c>
      <c r="H1599">
        <v>112670</v>
      </c>
      <c r="I1599">
        <v>20525</v>
      </c>
      <c r="J1599">
        <v>7622</v>
      </c>
    </row>
    <row r="1600" spans="1:10" ht="14.5" x14ac:dyDescent="0.35">
      <c r="A1600" s="202">
        <v>20141</v>
      </c>
      <c r="B1600" s="202" t="s">
        <v>1615</v>
      </c>
      <c r="D1600" s="203">
        <v>1</v>
      </c>
      <c r="E1600" s="203" t="s">
        <v>215</v>
      </c>
      <c r="F1600" s="202">
        <v>2020</v>
      </c>
      <c r="G1600" s="202">
        <v>11862</v>
      </c>
      <c r="H1600">
        <v>159</v>
      </c>
      <c r="I1600">
        <v>12</v>
      </c>
      <c r="J1600">
        <v>7</v>
      </c>
    </row>
    <row r="1601" spans="1:10" ht="14.5" x14ac:dyDescent="0.35">
      <c r="A1601" s="202">
        <v>20141</v>
      </c>
      <c r="B1601" s="202" t="s">
        <v>1620</v>
      </c>
      <c r="D1601" s="203">
        <v>17.100000000000001</v>
      </c>
      <c r="E1601" s="203" t="s">
        <v>215</v>
      </c>
      <c r="F1601" s="202">
        <v>2020</v>
      </c>
      <c r="G1601" s="204">
        <v>1840836</v>
      </c>
      <c r="H1601">
        <v>39006</v>
      </c>
      <c r="I1601">
        <v>2876</v>
      </c>
      <c r="J1601">
        <v>1630</v>
      </c>
    </row>
    <row r="1602" spans="1:10" ht="14.5" x14ac:dyDescent="0.35">
      <c r="A1602" s="202">
        <v>20141</v>
      </c>
      <c r="B1602" s="202" t="s">
        <v>1621</v>
      </c>
      <c r="D1602" s="203">
        <v>17.2</v>
      </c>
      <c r="E1602" s="203" t="s">
        <v>215</v>
      </c>
      <c r="F1602" s="202">
        <v>2020</v>
      </c>
      <c r="G1602" s="203">
        <v>158089</v>
      </c>
      <c r="H1602">
        <v>2095</v>
      </c>
      <c r="I1602">
        <v>154</v>
      </c>
      <c r="J1602">
        <v>93</v>
      </c>
    </row>
    <row r="1603" spans="1:10" ht="14.5" x14ac:dyDescent="0.35">
      <c r="A1603" s="202">
        <v>20141</v>
      </c>
      <c r="B1603" s="202" t="s">
        <v>1622</v>
      </c>
      <c r="D1603" s="203">
        <v>18</v>
      </c>
      <c r="E1603" s="203" t="s">
        <v>215</v>
      </c>
      <c r="F1603" s="202">
        <v>2020</v>
      </c>
      <c r="G1603" s="202">
        <v>114201</v>
      </c>
      <c r="H1603">
        <v>6317</v>
      </c>
      <c r="I1603">
        <v>466</v>
      </c>
      <c r="J1603">
        <v>293</v>
      </c>
    </row>
    <row r="1604" spans="1:10" ht="14.5" x14ac:dyDescent="0.35">
      <c r="A1604" s="202">
        <v>20141</v>
      </c>
      <c r="B1604" s="202" t="s">
        <v>1623</v>
      </c>
      <c r="D1604" s="203">
        <v>19.3</v>
      </c>
      <c r="E1604" s="203" t="s">
        <v>215</v>
      </c>
      <c r="F1604" s="204">
        <v>2020</v>
      </c>
      <c r="G1604" s="205">
        <v>8258</v>
      </c>
      <c r="H1604">
        <v>25592</v>
      </c>
      <c r="I1604">
        <v>1887</v>
      </c>
      <c r="J1604">
        <v>1081</v>
      </c>
    </row>
    <row r="1605" spans="1:10" ht="14.5" x14ac:dyDescent="0.35">
      <c r="A1605" s="202">
        <v>20141</v>
      </c>
      <c r="B1605" s="202" t="s">
        <v>1624</v>
      </c>
      <c r="D1605" s="203">
        <v>19.399999999999999</v>
      </c>
      <c r="E1605" s="203" t="s">
        <v>215</v>
      </c>
      <c r="F1605" s="204">
        <v>2020</v>
      </c>
      <c r="G1605" s="206">
        <v>718418</v>
      </c>
      <c r="H1605">
        <v>0</v>
      </c>
      <c r="I1605">
        <v>0</v>
      </c>
      <c r="J1605">
        <v>0</v>
      </c>
    </row>
    <row r="1606" spans="1:10" ht="14.5" x14ac:dyDescent="0.35">
      <c r="A1606" s="202">
        <v>20141</v>
      </c>
      <c r="B1606" s="202" t="s">
        <v>1616</v>
      </c>
      <c r="D1606" s="203">
        <v>2.1</v>
      </c>
      <c r="E1606" s="203" t="s">
        <v>215</v>
      </c>
      <c r="F1606" s="202">
        <v>2020</v>
      </c>
      <c r="G1606" s="202">
        <v>89600</v>
      </c>
      <c r="H1606">
        <v>358</v>
      </c>
      <c r="I1606">
        <v>26</v>
      </c>
      <c r="J1606">
        <v>16</v>
      </c>
    </row>
    <row r="1607" spans="1:10" ht="14.5" x14ac:dyDescent="0.35">
      <c r="A1607" s="202">
        <v>20141</v>
      </c>
      <c r="B1607" s="202" t="s">
        <v>1625</v>
      </c>
      <c r="D1607" s="203">
        <v>21.2</v>
      </c>
      <c r="E1607" s="203" t="s">
        <v>215</v>
      </c>
      <c r="F1607" s="202">
        <v>2020</v>
      </c>
      <c r="G1607" s="202">
        <v>235701</v>
      </c>
      <c r="H1607">
        <v>8054</v>
      </c>
      <c r="I1607">
        <v>594</v>
      </c>
      <c r="J1607">
        <v>339</v>
      </c>
    </row>
    <row r="1608" spans="1:10" ht="14.5" x14ac:dyDescent="0.35">
      <c r="A1608" s="202">
        <v>20141</v>
      </c>
      <c r="B1608" s="202" t="s">
        <v>1617</v>
      </c>
      <c r="D1608" s="203">
        <v>5.0999999999999996</v>
      </c>
      <c r="E1608" s="203" t="s">
        <v>215</v>
      </c>
      <c r="F1608" s="202">
        <v>2020</v>
      </c>
      <c r="G1608" s="202">
        <v>1969999</v>
      </c>
      <c r="H1608">
        <v>27020</v>
      </c>
      <c r="I1608">
        <v>1992</v>
      </c>
      <c r="J1608">
        <v>1169</v>
      </c>
    </row>
    <row r="1609" spans="1:10" ht="14.5" x14ac:dyDescent="0.35">
      <c r="A1609" s="202">
        <v>20141</v>
      </c>
      <c r="B1609" s="202" t="s">
        <v>1618</v>
      </c>
      <c r="D1609" s="203">
        <v>5.2</v>
      </c>
      <c r="E1609" s="203" t="s">
        <v>215</v>
      </c>
      <c r="F1609" s="202">
        <v>2020</v>
      </c>
      <c r="G1609" s="202">
        <v>4078347</v>
      </c>
      <c r="H1609">
        <v>39371</v>
      </c>
      <c r="I1609">
        <v>2904</v>
      </c>
      <c r="J1609">
        <v>1788</v>
      </c>
    </row>
    <row r="1610" spans="1:10" ht="14.5" x14ac:dyDescent="0.35">
      <c r="A1610" s="202">
        <v>20141</v>
      </c>
      <c r="B1610" s="202" t="s">
        <v>1619</v>
      </c>
      <c r="D1610" s="203">
        <v>9</v>
      </c>
      <c r="E1610" s="203" t="s">
        <v>215</v>
      </c>
      <c r="F1610" s="202">
        <v>2020</v>
      </c>
      <c r="G1610" s="202">
        <v>2385</v>
      </c>
      <c r="H1610">
        <v>499</v>
      </c>
      <c r="I1610">
        <v>37</v>
      </c>
      <c r="J1610">
        <v>19</v>
      </c>
    </row>
    <row r="1611" spans="1:10" ht="14.5" x14ac:dyDescent="0.35">
      <c r="A1611" s="202">
        <v>20222</v>
      </c>
      <c r="B1611" s="202" t="s">
        <v>1626</v>
      </c>
      <c r="D1611" s="203">
        <v>1</v>
      </c>
      <c r="E1611" s="203" t="s">
        <v>215</v>
      </c>
      <c r="F1611" s="202">
        <v>2020</v>
      </c>
      <c r="G1611" s="202">
        <v>2049</v>
      </c>
      <c r="H1611">
        <v>163</v>
      </c>
      <c r="I1611">
        <v>7</v>
      </c>
      <c r="J1611">
        <v>11</v>
      </c>
    </row>
    <row r="1612" spans="1:10" ht="14.5" x14ac:dyDescent="0.35">
      <c r="A1612" s="202">
        <v>20222</v>
      </c>
      <c r="B1612" s="202" t="s">
        <v>1631</v>
      </c>
      <c r="D1612" s="203">
        <v>17.100000000000001</v>
      </c>
      <c r="E1612" s="203" t="s">
        <v>215</v>
      </c>
      <c r="F1612" s="202">
        <v>2020</v>
      </c>
      <c r="G1612" s="204">
        <v>327206</v>
      </c>
      <c r="H1612">
        <v>504</v>
      </c>
      <c r="I1612">
        <v>23</v>
      </c>
      <c r="J1612">
        <v>32</v>
      </c>
    </row>
    <row r="1613" spans="1:10" ht="14.5" x14ac:dyDescent="0.35">
      <c r="A1613" s="202">
        <v>20222</v>
      </c>
      <c r="B1613" s="202" t="s">
        <v>4422</v>
      </c>
      <c r="D1613" s="203">
        <v>17.2</v>
      </c>
      <c r="E1613" s="203" t="s">
        <v>215</v>
      </c>
      <c r="F1613" s="202">
        <v>2020</v>
      </c>
      <c r="G1613" s="203">
        <v>0</v>
      </c>
      <c r="H1613">
        <v>0</v>
      </c>
      <c r="I1613">
        <v>0</v>
      </c>
      <c r="J1613">
        <v>0</v>
      </c>
    </row>
    <row r="1614" spans="1:10" ht="14.5" x14ac:dyDescent="0.35">
      <c r="A1614" s="202">
        <v>20222</v>
      </c>
      <c r="B1614" s="202" t="s">
        <v>1632</v>
      </c>
      <c r="D1614" s="203">
        <v>18</v>
      </c>
      <c r="E1614" s="203" t="s">
        <v>215</v>
      </c>
      <c r="F1614" s="202">
        <v>2020</v>
      </c>
      <c r="G1614" s="202">
        <v>87330</v>
      </c>
      <c r="H1614">
        <v>2081</v>
      </c>
      <c r="I1614">
        <v>103</v>
      </c>
      <c r="J1614">
        <v>129</v>
      </c>
    </row>
    <row r="1615" spans="1:10" ht="14.5" x14ac:dyDescent="0.35">
      <c r="A1615" s="202">
        <v>20222</v>
      </c>
      <c r="B1615" s="202" t="s">
        <v>1633</v>
      </c>
      <c r="D1615" s="203">
        <v>19.3</v>
      </c>
      <c r="E1615" s="203" t="s">
        <v>215</v>
      </c>
      <c r="F1615" s="204">
        <v>2020</v>
      </c>
      <c r="G1615" s="205">
        <v>4575</v>
      </c>
      <c r="H1615">
        <v>15851</v>
      </c>
      <c r="I1615">
        <v>799</v>
      </c>
      <c r="J1615">
        <v>1006</v>
      </c>
    </row>
    <row r="1616" spans="1:10" ht="14.5" x14ac:dyDescent="0.35">
      <c r="A1616" s="202">
        <v>20222</v>
      </c>
      <c r="B1616" s="202" t="s">
        <v>1634</v>
      </c>
      <c r="D1616" s="203">
        <v>19.399999999999999</v>
      </c>
      <c r="E1616" s="203" t="s">
        <v>215</v>
      </c>
      <c r="F1616" s="204">
        <v>2020</v>
      </c>
      <c r="G1616" s="206">
        <v>859132</v>
      </c>
      <c r="H1616">
        <v>0</v>
      </c>
      <c r="I1616">
        <v>0</v>
      </c>
      <c r="J1616">
        <v>0</v>
      </c>
    </row>
    <row r="1617" spans="1:10" ht="14.5" x14ac:dyDescent="0.35">
      <c r="A1617" s="202">
        <v>20222</v>
      </c>
      <c r="B1617" s="202" t="s">
        <v>1627</v>
      </c>
      <c r="D1617" s="203">
        <v>2.1</v>
      </c>
      <c r="E1617" s="203" t="s">
        <v>215</v>
      </c>
      <c r="F1617" s="202">
        <v>2020</v>
      </c>
      <c r="G1617" s="202">
        <v>8630</v>
      </c>
      <c r="H1617">
        <v>205</v>
      </c>
      <c r="I1617">
        <v>8</v>
      </c>
      <c r="J1617">
        <v>13</v>
      </c>
    </row>
    <row r="1618" spans="1:10" ht="14.5" x14ac:dyDescent="0.35">
      <c r="A1618" s="202">
        <v>20222</v>
      </c>
      <c r="B1618" s="202" t="s">
        <v>1635</v>
      </c>
      <c r="D1618" s="203">
        <v>21.2</v>
      </c>
      <c r="E1618" s="203" t="s">
        <v>215</v>
      </c>
      <c r="F1618" s="202">
        <v>2020</v>
      </c>
      <c r="G1618" s="202">
        <v>139980</v>
      </c>
      <c r="H1618">
        <v>6203</v>
      </c>
      <c r="I1618">
        <v>314</v>
      </c>
      <c r="J1618">
        <v>397</v>
      </c>
    </row>
    <row r="1619" spans="1:10" ht="14.5" x14ac:dyDescent="0.35">
      <c r="A1619" s="202">
        <v>20222</v>
      </c>
      <c r="B1619" s="202" t="s">
        <v>1636</v>
      </c>
      <c r="D1619" s="203">
        <v>23</v>
      </c>
      <c r="E1619" s="203" t="s">
        <v>215</v>
      </c>
      <c r="F1619" s="202">
        <v>2020</v>
      </c>
      <c r="G1619" s="202">
        <v>402</v>
      </c>
      <c r="H1619">
        <v>1</v>
      </c>
      <c r="I1619">
        <v>0</v>
      </c>
      <c r="J1619">
        <v>0</v>
      </c>
    </row>
    <row r="1620" spans="1:10" ht="14.5" x14ac:dyDescent="0.35">
      <c r="A1620" s="202">
        <v>20222</v>
      </c>
      <c r="B1620" s="202" t="s">
        <v>1628</v>
      </c>
      <c r="D1620" s="203">
        <v>5.0999999999999996</v>
      </c>
      <c r="E1620" s="203" t="s">
        <v>215</v>
      </c>
      <c r="F1620" s="202">
        <v>2020</v>
      </c>
      <c r="G1620" s="202">
        <v>612157</v>
      </c>
      <c r="H1620">
        <v>20910</v>
      </c>
      <c r="I1620">
        <v>1049</v>
      </c>
      <c r="J1620">
        <v>2754</v>
      </c>
    </row>
    <row r="1621" spans="1:10" ht="14.5" x14ac:dyDescent="0.35">
      <c r="A1621" s="202">
        <v>20222</v>
      </c>
      <c r="B1621" s="202" t="s">
        <v>1629</v>
      </c>
      <c r="D1621" s="203">
        <v>5.2</v>
      </c>
      <c r="E1621" s="203" t="s">
        <v>215</v>
      </c>
      <c r="F1621" s="202">
        <v>2020</v>
      </c>
      <c r="G1621" s="202">
        <v>1406088</v>
      </c>
      <c r="H1621">
        <v>11626</v>
      </c>
      <c r="I1621">
        <v>582</v>
      </c>
      <c r="J1621">
        <v>725</v>
      </c>
    </row>
    <row r="1622" spans="1:10" ht="14.5" x14ac:dyDescent="0.35">
      <c r="A1622" s="202">
        <v>20222</v>
      </c>
      <c r="B1622" s="202" t="s">
        <v>1630</v>
      </c>
      <c r="D1622" s="203">
        <v>9</v>
      </c>
      <c r="E1622" s="203" t="s">
        <v>215</v>
      </c>
      <c r="F1622" s="202">
        <v>2020</v>
      </c>
      <c r="G1622" s="202">
        <v>5050</v>
      </c>
      <c r="H1622">
        <v>64</v>
      </c>
      <c r="I1622">
        <v>3</v>
      </c>
      <c r="J1622">
        <v>4</v>
      </c>
    </row>
    <row r="1623" spans="1:10" ht="14.5" x14ac:dyDescent="0.35">
      <c r="A1623" s="202">
        <v>20230</v>
      </c>
      <c r="B1623" s="202" t="s">
        <v>1637</v>
      </c>
      <c r="D1623" s="203">
        <v>1</v>
      </c>
      <c r="E1623" s="203" t="s">
        <v>215</v>
      </c>
      <c r="F1623" s="202">
        <v>2020</v>
      </c>
      <c r="G1623" s="202">
        <v>1275998</v>
      </c>
      <c r="H1623">
        <v>6844</v>
      </c>
      <c r="I1623">
        <v>274</v>
      </c>
      <c r="J1623">
        <v>466</v>
      </c>
    </row>
    <row r="1624" spans="1:10" ht="14.5" x14ac:dyDescent="0.35">
      <c r="A1624" s="202">
        <v>20230</v>
      </c>
      <c r="B1624" s="202" t="s">
        <v>1643</v>
      </c>
      <c r="D1624" s="203">
        <v>17.100000000000001</v>
      </c>
      <c r="E1624" s="203" t="s">
        <v>215</v>
      </c>
      <c r="F1624" s="202">
        <v>2020</v>
      </c>
      <c r="G1624" s="204">
        <v>7421885</v>
      </c>
      <c r="H1624">
        <v>48544</v>
      </c>
      <c r="I1624">
        <v>2195</v>
      </c>
      <c r="J1624">
        <v>3042</v>
      </c>
    </row>
    <row r="1625" spans="1:10" ht="14.5" x14ac:dyDescent="0.35">
      <c r="A1625" s="202">
        <v>20230</v>
      </c>
      <c r="B1625" s="202" t="s">
        <v>4423</v>
      </c>
      <c r="D1625" s="203">
        <v>17.2</v>
      </c>
      <c r="E1625" s="203" t="s">
        <v>215</v>
      </c>
      <c r="F1625" s="202">
        <v>2020</v>
      </c>
      <c r="G1625" s="203">
        <v>0</v>
      </c>
      <c r="H1625">
        <v>0</v>
      </c>
      <c r="I1625">
        <v>0</v>
      </c>
      <c r="J1625">
        <v>0</v>
      </c>
    </row>
    <row r="1626" spans="1:10" ht="14.5" x14ac:dyDescent="0.35">
      <c r="A1626" s="202">
        <v>20230</v>
      </c>
      <c r="B1626" s="202" t="s">
        <v>1644</v>
      </c>
      <c r="D1626" s="203">
        <v>18</v>
      </c>
      <c r="E1626" s="203" t="s">
        <v>215</v>
      </c>
      <c r="F1626" s="202">
        <v>2020</v>
      </c>
      <c r="G1626" s="202">
        <v>3328110</v>
      </c>
      <c r="H1626">
        <v>17900</v>
      </c>
      <c r="I1626">
        <v>889</v>
      </c>
      <c r="J1626">
        <v>1113</v>
      </c>
    </row>
    <row r="1627" spans="1:10" ht="14.5" x14ac:dyDescent="0.35">
      <c r="A1627" s="202">
        <v>20230</v>
      </c>
      <c r="B1627" s="202" t="s">
        <v>1645</v>
      </c>
      <c r="D1627" s="203">
        <v>19.100000000000001</v>
      </c>
      <c r="E1627" s="203" t="s">
        <v>215</v>
      </c>
      <c r="F1627" s="202">
        <v>2020</v>
      </c>
      <c r="G1627" s="205">
        <v>494729</v>
      </c>
      <c r="H1627">
        <v>110857</v>
      </c>
      <c r="I1627">
        <v>3834</v>
      </c>
      <c r="J1627">
        <v>7069</v>
      </c>
    </row>
    <row r="1628" spans="1:10" ht="14.5" x14ac:dyDescent="0.35">
      <c r="A1628" s="202">
        <v>20230</v>
      </c>
      <c r="B1628" s="202" t="s">
        <v>1646</v>
      </c>
      <c r="D1628" s="203">
        <v>19.2</v>
      </c>
      <c r="E1628" s="203" t="s">
        <v>215</v>
      </c>
      <c r="F1628" s="204">
        <v>2020</v>
      </c>
      <c r="G1628" s="206">
        <v>15960086</v>
      </c>
      <c r="H1628">
        <v>0</v>
      </c>
      <c r="I1628">
        <v>0</v>
      </c>
      <c r="J1628">
        <v>0</v>
      </c>
    </row>
    <row r="1629" spans="1:10" ht="14.5" x14ac:dyDescent="0.35">
      <c r="A1629" s="202">
        <v>20230</v>
      </c>
      <c r="B1629" s="202" t="s">
        <v>1647</v>
      </c>
      <c r="D1629" s="203">
        <v>19.3</v>
      </c>
      <c r="E1629" s="203" t="s">
        <v>215</v>
      </c>
      <c r="F1629" s="204">
        <v>2020</v>
      </c>
      <c r="G1629" s="205">
        <v>110459</v>
      </c>
      <c r="H1629">
        <v>72661</v>
      </c>
      <c r="I1629">
        <v>3661</v>
      </c>
      <c r="J1629">
        <v>4610</v>
      </c>
    </row>
    <row r="1630" spans="1:10" ht="14.5" x14ac:dyDescent="0.35">
      <c r="A1630" s="202">
        <v>20230</v>
      </c>
      <c r="B1630" s="202" t="s">
        <v>1648</v>
      </c>
      <c r="D1630" s="203">
        <v>19.399999999999999</v>
      </c>
      <c r="E1630" s="203" t="s">
        <v>215</v>
      </c>
      <c r="F1630" s="204">
        <v>2020</v>
      </c>
      <c r="G1630" s="206">
        <v>11288730</v>
      </c>
      <c r="H1630">
        <v>0</v>
      </c>
      <c r="I1630">
        <v>0</v>
      </c>
      <c r="J1630">
        <v>0</v>
      </c>
    </row>
    <row r="1631" spans="1:10" ht="14.5" x14ac:dyDescent="0.35">
      <c r="A1631" s="202">
        <v>20230</v>
      </c>
      <c r="B1631" s="202" t="s">
        <v>1638</v>
      </c>
      <c r="D1631" s="203">
        <v>2.1</v>
      </c>
      <c r="E1631" s="203" t="s">
        <v>215</v>
      </c>
      <c r="F1631" s="202">
        <v>2020</v>
      </c>
      <c r="G1631" s="202">
        <v>3220905</v>
      </c>
      <c r="H1631">
        <v>10435</v>
      </c>
      <c r="I1631">
        <v>408</v>
      </c>
      <c r="J1631">
        <v>638</v>
      </c>
    </row>
    <row r="1632" spans="1:10" ht="14.5" x14ac:dyDescent="0.35">
      <c r="A1632" s="202">
        <v>20230</v>
      </c>
      <c r="B1632" s="202" t="s">
        <v>1649</v>
      </c>
      <c r="D1632" s="203">
        <v>21.1</v>
      </c>
      <c r="E1632" s="203" t="s">
        <v>215</v>
      </c>
      <c r="F1632" s="202">
        <v>2020</v>
      </c>
      <c r="G1632" s="202">
        <v>13657355</v>
      </c>
      <c r="H1632">
        <v>84938</v>
      </c>
      <c r="I1632">
        <v>2952</v>
      </c>
      <c r="J1632">
        <v>5439</v>
      </c>
    </row>
    <row r="1633" spans="1:10" ht="14.5" x14ac:dyDescent="0.35">
      <c r="A1633" s="202">
        <v>20230</v>
      </c>
      <c r="B1633" s="202" t="s">
        <v>1650</v>
      </c>
      <c r="D1633" s="203">
        <v>21.2</v>
      </c>
      <c r="E1633" s="203" t="s">
        <v>215</v>
      </c>
      <c r="F1633" s="202">
        <v>2020</v>
      </c>
      <c r="G1633" s="202">
        <v>3140947</v>
      </c>
      <c r="H1633">
        <v>25452</v>
      </c>
      <c r="I1633">
        <v>1287</v>
      </c>
      <c r="J1633">
        <v>1629</v>
      </c>
    </row>
    <row r="1634" spans="1:10" ht="14.5" x14ac:dyDescent="0.35">
      <c r="A1634" s="202">
        <v>20230</v>
      </c>
      <c r="B1634" s="202" t="s">
        <v>1651</v>
      </c>
      <c r="D1634" s="203">
        <v>23</v>
      </c>
      <c r="E1634" s="203" t="s">
        <v>215</v>
      </c>
      <c r="F1634" s="202">
        <v>2020</v>
      </c>
      <c r="G1634" s="202">
        <v>5549</v>
      </c>
      <c r="H1634">
        <v>17</v>
      </c>
      <c r="I1634">
        <v>1</v>
      </c>
      <c r="J1634">
        <v>1</v>
      </c>
    </row>
    <row r="1635" spans="1:10" ht="14.5" x14ac:dyDescent="0.35">
      <c r="A1635" s="202">
        <v>20230</v>
      </c>
      <c r="B1635" s="202" t="s">
        <v>1639</v>
      </c>
      <c r="D1635" s="203">
        <v>4</v>
      </c>
      <c r="E1635" s="203" t="s">
        <v>215</v>
      </c>
      <c r="F1635" s="202">
        <v>2020</v>
      </c>
      <c r="G1635" s="202">
        <v>27898881</v>
      </c>
      <c r="H1635">
        <v>156272</v>
      </c>
      <c r="I1635">
        <v>5402</v>
      </c>
      <c r="J1635">
        <v>10062</v>
      </c>
    </row>
    <row r="1636" spans="1:10" ht="14.5" x14ac:dyDescent="0.35">
      <c r="A1636" s="202">
        <v>20230</v>
      </c>
      <c r="B1636" s="202" t="s">
        <v>1640</v>
      </c>
      <c r="D1636" s="203">
        <v>5.0999999999999996</v>
      </c>
      <c r="E1636" s="203" t="s">
        <v>215</v>
      </c>
      <c r="F1636" s="202">
        <v>2020</v>
      </c>
      <c r="G1636" s="202">
        <v>21966120</v>
      </c>
      <c r="H1636">
        <v>98688</v>
      </c>
      <c r="I1636">
        <v>4951</v>
      </c>
      <c r="J1636">
        <v>12997</v>
      </c>
    </row>
    <row r="1637" spans="1:10" ht="14.5" x14ac:dyDescent="0.35">
      <c r="A1637" s="202">
        <v>20230</v>
      </c>
      <c r="B1637" s="202" t="s">
        <v>1641</v>
      </c>
      <c r="D1637" s="203">
        <v>5.2</v>
      </c>
      <c r="E1637" s="203" t="s">
        <v>215</v>
      </c>
      <c r="F1637" s="202">
        <v>2020</v>
      </c>
      <c r="G1637" s="202">
        <v>8954964</v>
      </c>
      <c r="H1637">
        <v>42167</v>
      </c>
      <c r="I1637">
        <v>2110</v>
      </c>
      <c r="J1637">
        <v>2628</v>
      </c>
    </row>
    <row r="1638" spans="1:10" ht="14.5" x14ac:dyDescent="0.35">
      <c r="A1638" s="202">
        <v>20230</v>
      </c>
      <c r="B1638" s="202" t="s">
        <v>1642</v>
      </c>
      <c r="D1638" s="203">
        <v>9</v>
      </c>
      <c r="E1638" s="203" t="s">
        <v>215</v>
      </c>
      <c r="F1638" s="202">
        <v>2020</v>
      </c>
      <c r="G1638" s="202">
        <v>4054068</v>
      </c>
      <c r="H1638">
        <v>19678</v>
      </c>
      <c r="I1638">
        <v>828</v>
      </c>
      <c r="J1638">
        <v>1276</v>
      </c>
    </row>
    <row r="1639" spans="1:10" ht="14.5" x14ac:dyDescent="0.35">
      <c r="A1639" s="202">
        <v>20281</v>
      </c>
      <c r="B1639" s="202" t="s">
        <v>4424</v>
      </c>
      <c r="D1639" s="203">
        <v>1</v>
      </c>
      <c r="E1639" s="203" t="s">
        <v>215</v>
      </c>
      <c r="F1639" s="202">
        <v>2020</v>
      </c>
      <c r="G1639" s="202">
        <v>4327</v>
      </c>
      <c r="H1639">
        <v>6855</v>
      </c>
      <c r="I1639">
        <v>36</v>
      </c>
      <c r="J1639">
        <v>1213</v>
      </c>
    </row>
    <row r="1640" spans="1:10" ht="14.5" x14ac:dyDescent="0.35">
      <c r="A1640" s="202">
        <v>20281</v>
      </c>
      <c r="B1640" s="202" t="s">
        <v>1656</v>
      </c>
      <c r="D1640" s="203">
        <v>17.100000000000001</v>
      </c>
      <c r="E1640" s="203" t="s">
        <v>215</v>
      </c>
      <c r="F1640" s="202">
        <v>2020</v>
      </c>
      <c r="G1640" s="204">
        <v>45817748</v>
      </c>
      <c r="H1640">
        <v>900819</v>
      </c>
      <c r="I1640">
        <v>5373</v>
      </c>
      <c r="J1640">
        <v>77599</v>
      </c>
    </row>
    <row r="1641" spans="1:10" ht="14.5" x14ac:dyDescent="0.35">
      <c r="A1641" s="202">
        <v>20281</v>
      </c>
      <c r="B1641" s="202" t="s">
        <v>1657</v>
      </c>
      <c r="D1641" s="203">
        <v>17.2</v>
      </c>
      <c r="E1641" s="203" t="s">
        <v>215</v>
      </c>
      <c r="F1641" s="202">
        <v>2020</v>
      </c>
      <c r="G1641" s="203">
        <v>102723441</v>
      </c>
      <c r="H1641">
        <v>1329057</v>
      </c>
      <c r="I1641">
        <v>7452</v>
      </c>
      <c r="J1641">
        <v>104453</v>
      </c>
    </row>
    <row r="1642" spans="1:10" ht="14.5" x14ac:dyDescent="0.35">
      <c r="A1642" s="202">
        <v>20281</v>
      </c>
      <c r="B1642" s="202" t="s">
        <v>1658</v>
      </c>
      <c r="D1642" s="203">
        <v>18</v>
      </c>
      <c r="E1642" s="203" t="s">
        <v>215</v>
      </c>
      <c r="F1642" s="202">
        <v>2020</v>
      </c>
      <c r="G1642" s="202">
        <v>11051884</v>
      </c>
      <c r="H1642">
        <v>172103</v>
      </c>
      <c r="I1642">
        <v>1004</v>
      </c>
      <c r="J1642">
        <v>13996</v>
      </c>
    </row>
    <row r="1643" spans="1:10" ht="14.5" x14ac:dyDescent="0.35">
      <c r="A1643" s="202">
        <v>20281</v>
      </c>
      <c r="B1643" s="202" t="s">
        <v>1659</v>
      </c>
      <c r="D1643" s="203">
        <v>19.100000000000001</v>
      </c>
      <c r="E1643" s="203" t="s">
        <v>215</v>
      </c>
      <c r="F1643" s="202">
        <v>2020</v>
      </c>
      <c r="G1643" s="205">
        <v>5005</v>
      </c>
      <c r="H1643">
        <v>65303</v>
      </c>
      <c r="I1643">
        <v>405</v>
      </c>
      <c r="J1643">
        <v>5778</v>
      </c>
    </row>
    <row r="1644" spans="1:10" ht="14.5" x14ac:dyDescent="0.35">
      <c r="A1644" s="202">
        <v>20281</v>
      </c>
      <c r="B1644" s="202" t="s">
        <v>1660</v>
      </c>
      <c r="D1644" s="203">
        <v>19.2</v>
      </c>
      <c r="E1644" s="203" t="s">
        <v>215</v>
      </c>
      <c r="F1644" s="204">
        <v>2020</v>
      </c>
      <c r="G1644" s="206">
        <v>214815</v>
      </c>
      <c r="H1644">
        <v>0</v>
      </c>
      <c r="I1644">
        <v>0</v>
      </c>
      <c r="J1644">
        <v>0</v>
      </c>
    </row>
    <row r="1645" spans="1:10" ht="14.5" x14ac:dyDescent="0.35">
      <c r="A1645" s="202">
        <v>20281</v>
      </c>
      <c r="B1645" s="202" t="s">
        <v>1661</v>
      </c>
      <c r="D1645" s="203">
        <v>19.3</v>
      </c>
      <c r="E1645" s="203" t="s">
        <v>215</v>
      </c>
      <c r="F1645" s="204">
        <v>2020</v>
      </c>
      <c r="G1645" s="205">
        <v>149944</v>
      </c>
      <c r="H1645">
        <v>184480</v>
      </c>
      <c r="I1645">
        <v>1014</v>
      </c>
      <c r="J1645">
        <v>14607</v>
      </c>
    </row>
    <row r="1646" spans="1:10" ht="14.5" x14ac:dyDescent="0.35">
      <c r="A1646" s="202">
        <v>20281</v>
      </c>
      <c r="B1646" s="202" t="s">
        <v>1662</v>
      </c>
      <c r="D1646" s="203">
        <v>19.399999999999999</v>
      </c>
      <c r="E1646" s="203" t="s">
        <v>215</v>
      </c>
      <c r="F1646" s="204">
        <v>2020</v>
      </c>
      <c r="G1646" s="206">
        <v>14506477</v>
      </c>
      <c r="H1646">
        <v>0</v>
      </c>
      <c r="I1646">
        <v>0</v>
      </c>
      <c r="J1646">
        <v>0</v>
      </c>
    </row>
    <row r="1647" spans="1:10" ht="14.5" x14ac:dyDescent="0.35">
      <c r="A1647" s="202">
        <v>20281</v>
      </c>
      <c r="B1647" s="202" t="s">
        <v>4425</v>
      </c>
      <c r="D1647" s="203">
        <v>2.1</v>
      </c>
      <c r="E1647" s="203" t="s">
        <v>215</v>
      </c>
      <c r="F1647" s="202">
        <v>2020</v>
      </c>
      <c r="G1647" s="202">
        <v>737</v>
      </c>
      <c r="H1647">
        <v>671</v>
      </c>
      <c r="I1647">
        <v>13</v>
      </c>
      <c r="J1647">
        <v>523</v>
      </c>
    </row>
    <row r="1648" spans="1:10" ht="14.5" x14ac:dyDescent="0.35">
      <c r="A1648" s="202">
        <v>20281</v>
      </c>
      <c r="B1648" s="202" t="s">
        <v>1663</v>
      </c>
      <c r="D1648" s="203">
        <v>21.1</v>
      </c>
      <c r="E1648" s="203" t="s">
        <v>215</v>
      </c>
      <c r="F1648" s="202">
        <v>2020</v>
      </c>
      <c r="G1648" s="202">
        <v>312394</v>
      </c>
      <c r="H1648">
        <v>70838</v>
      </c>
      <c r="I1648">
        <v>430</v>
      </c>
      <c r="J1648">
        <v>6017</v>
      </c>
    </row>
    <row r="1649" spans="1:10" ht="14.5" x14ac:dyDescent="0.35">
      <c r="A1649" s="202">
        <v>20281</v>
      </c>
      <c r="B1649" s="202" t="s">
        <v>1664</v>
      </c>
      <c r="D1649" s="203">
        <v>21.2</v>
      </c>
      <c r="E1649" s="203" t="s">
        <v>215</v>
      </c>
      <c r="F1649" s="202">
        <v>2020</v>
      </c>
      <c r="G1649" s="202">
        <v>4062048</v>
      </c>
      <c r="H1649">
        <v>45414</v>
      </c>
      <c r="I1649">
        <v>259</v>
      </c>
      <c r="J1649">
        <v>3637</v>
      </c>
    </row>
    <row r="1650" spans="1:10" ht="14.5" x14ac:dyDescent="0.35">
      <c r="A1650" s="202">
        <v>20281</v>
      </c>
      <c r="B1650" s="202" t="s">
        <v>1665</v>
      </c>
      <c r="D1650" s="203">
        <v>23</v>
      </c>
      <c r="E1650" s="203" t="s">
        <v>215</v>
      </c>
      <c r="F1650" s="202">
        <v>2020</v>
      </c>
      <c r="G1650" s="202">
        <v>14903446</v>
      </c>
      <c r="H1650">
        <v>213438</v>
      </c>
      <c r="I1650">
        <v>1248</v>
      </c>
      <c r="J1650">
        <v>17239</v>
      </c>
    </row>
    <row r="1651" spans="1:10" ht="14.5" x14ac:dyDescent="0.35">
      <c r="A1651" s="202">
        <v>20281</v>
      </c>
      <c r="B1651" s="202" t="s">
        <v>1666</v>
      </c>
      <c r="D1651" s="203">
        <v>24</v>
      </c>
      <c r="E1651" s="203" t="s">
        <v>215</v>
      </c>
      <c r="F1651" s="202">
        <v>2020</v>
      </c>
      <c r="G1651" s="202">
        <v>37204150</v>
      </c>
      <c r="H1651">
        <v>263319</v>
      </c>
      <c r="I1651">
        <v>1575</v>
      </c>
      <c r="J1651">
        <v>21863</v>
      </c>
    </row>
    <row r="1652" spans="1:10" ht="14.5" x14ac:dyDescent="0.35">
      <c r="A1652" s="202">
        <v>20281</v>
      </c>
      <c r="B1652" s="202" t="s">
        <v>1652</v>
      </c>
      <c r="D1652" s="203">
        <v>4</v>
      </c>
      <c r="E1652" s="203" t="s">
        <v>215</v>
      </c>
      <c r="F1652" s="202">
        <v>2020</v>
      </c>
      <c r="G1652" s="202">
        <v>2011632</v>
      </c>
      <c r="H1652">
        <v>639567</v>
      </c>
      <c r="I1652">
        <v>3729</v>
      </c>
      <c r="J1652">
        <v>52223</v>
      </c>
    </row>
    <row r="1653" spans="1:10" ht="14.5" x14ac:dyDescent="0.35">
      <c r="A1653" s="202">
        <v>20281</v>
      </c>
      <c r="B1653" s="202" t="s">
        <v>1653</v>
      </c>
      <c r="D1653" s="203">
        <v>5.0999999999999996</v>
      </c>
      <c r="E1653" s="203" t="s">
        <v>215</v>
      </c>
      <c r="F1653" s="202">
        <v>2020</v>
      </c>
      <c r="G1653" s="202">
        <v>37555381</v>
      </c>
      <c r="H1653">
        <v>690994</v>
      </c>
      <c r="I1653">
        <v>3864</v>
      </c>
      <c r="J1653">
        <v>53899</v>
      </c>
    </row>
    <row r="1654" spans="1:10" ht="14.5" x14ac:dyDescent="0.35">
      <c r="A1654" s="202">
        <v>20281</v>
      </c>
      <c r="B1654" s="202" t="s">
        <v>1654</v>
      </c>
      <c r="D1654" s="203">
        <v>5.2</v>
      </c>
      <c r="E1654" s="203" t="s">
        <v>215</v>
      </c>
      <c r="F1654" s="202">
        <v>2020</v>
      </c>
      <c r="G1654" s="202">
        <v>14891610</v>
      </c>
      <c r="H1654">
        <v>224325</v>
      </c>
      <c r="I1654">
        <v>1536</v>
      </c>
      <c r="J1654">
        <v>21596</v>
      </c>
    </row>
    <row r="1655" spans="1:10" ht="14.5" x14ac:dyDescent="0.35">
      <c r="A1655" s="202">
        <v>20281</v>
      </c>
      <c r="B1655" s="202" t="s">
        <v>1655</v>
      </c>
      <c r="D1655" s="203">
        <v>9</v>
      </c>
      <c r="E1655" s="203" t="s">
        <v>215</v>
      </c>
      <c r="F1655" s="202">
        <v>2020</v>
      </c>
      <c r="G1655" s="202">
        <v>20878761</v>
      </c>
      <c r="H1655">
        <v>245576</v>
      </c>
      <c r="I1655">
        <v>1353</v>
      </c>
      <c r="J1655">
        <v>18843</v>
      </c>
    </row>
    <row r="1656" spans="1:10" ht="14.5" x14ac:dyDescent="0.35">
      <c r="A1656" s="202">
        <v>20303</v>
      </c>
      <c r="B1656" s="202" t="s">
        <v>1670</v>
      </c>
      <c r="D1656" s="203">
        <v>17.100000000000001</v>
      </c>
      <c r="E1656" s="203" t="s">
        <v>215</v>
      </c>
      <c r="F1656" s="202">
        <v>2020</v>
      </c>
      <c r="G1656" s="204">
        <v>634896</v>
      </c>
      <c r="H1656">
        <v>42550</v>
      </c>
      <c r="I1656">
        <v>23</v>
      </c>
      <c r="J1656">
        <v>3191</v>
      </c>
    </row>
    <row r="1657" spans="1:10" ht="14.5" x14ac:dyDescent="0.35">
      <c r="A1657" s="202">
        <v>20303</v>
      </c>
      <c r="B1657" s="202" t="s">
        <v>1671</v>
      </c>
      <c r="D1657" s="203">
        <v>17.2</v>
      </c>
      <c r="E1657" s="203" t="s">
        <v>215</v>
      </c>
      <c r="F1657" s="202">
        <v>2020</v>
      </c>
      <c r="G1657" s="203">
        <v>265</v>
      </c>
      <c r="H1657">
        <v>3</v>
      </c>
      <c r="I1657">
        <v>0</v>
      </c>
      <c r="J1657">
        <v>1</v>
      </c>
    </row>
    <row r="1658" spans="1:10" ht="14.5" x14ac:dyDescent="0.35">
      <c r="A1658" s="202">
        <v>20303</v>
      </c>
      <c r="B1658" s="202" t="s">
        <v>1672</v>
      </c>
      <c r="D1658" s="203">
        <v>18</v>
      </c>
      <c r="E1658" s="203" t="s">
        <v>215</v>
      </c>
      <c r="F1658" s="202">
        <v>2020</v>
      </c>
      <c r="G1658" s="202">
        <v>2956482</v>
      </c>
      <c r="H1658">
        <v>31207</v>
      </c>
      <c r="I1658">
        <v>19</v>
      </c>
      <c r="J1658">
        <v>2624</v>
      </c>
    </row>
    <row r="1659" spans="1:10" ht="14.5" x14ac:dyDescent="0.35">
      <c r="A1659" s="202">
        <v>20303</v>
      </c>
      <c r="B1659" s="202" t="s">
        <v>1673</v>
      </c>
      <c r="D1659" s="203">
        <v>19.100000000000001</v>
      </c>
      <c r="E1659" s="203" t="s">
        <v>215</v>
      </c>
      <c r="F1659" s="202">
        <v>2020</v>
      </c>
      <c r="G1659" s="205">
        <v>2529</v>
      </c>
      <c r="H1659">
        <v>51964</v>
      </c>
      <c r="I1659">
        <v>31</v>
      </c>
      <c r="J1659">
        <v>4319</v>
      </c>
    </row>
    <row r="1660" spans="1:10" ht="14.5" x14ac:dyDescent="0.35">
      <c r="A1660" s="202">
        <v>20303</v>
      </c>
      <c r="B1660" s="202" t="s">
        <v>1674</v>
      </c>
      <c r="D1660" s="203">
        <v>19.2</v>
      </c>
      <c r="E1660" s="203" t="s">
        <v>215</v>
      </c>
      <c r="F1660" s="204">
        <v>2020</v>
      </c>
      <c r="G1660" s="206">
        <v>112471</v>
      </c>
      <c r="H1660">
        <v>0</v>
      </c>
      <c r="I1660">
        <v>0</v>
      </c>
      <c r="J1660">
        <v>0</v>
      </c>
    </row>
    <row r="1661" spans="1:10" ht="14.5" x14ac:dyDescent="0.35">
      <c r="A1661" s="202">
        <v>20303</v>
      </c>
      <c r="B1661" s="202" t="s">
        <v>1675</v>
      </c>
      <c r="D1661" s="203">
        <v>19.3</v>
      </c>
      <c r="E1661" s="203" t="s">
        <v>215</v>
      </c>
      <c r="F1661" s="204">
        <v>2020</v>
      </c>
      <c r="G1661" s="205">
        <v>91302</v>
      </c>
      <c r="H1661">
        <v>83806</v>
      </c>
      <c r="I1661">
        <v>46</v>
      </c>
      <c r="J1661">
        <v>6421</v>
      </c>
    </row>
    <row r="1662" spans="1:10" ht="14.5" x14ac:dyDescent="0.35">
      <c r="A1662" s="202">
        <v>20303</v>
      </c>
      <c r="B1662" s="202" t="s">
        <v>1676</v>
      </c>
      <c r="D1662" s="203">
        <v>19.399999999999999</v>
      </c>
      <c r="E1662" s="203" t="s">
        <v>215</v>
      </c>
      <c r="F1662" s="204">
        <v>2020</v>
      </c>
      <c r="G1662" s="206">
        <v>9828200</v>
      </c>
      <c r="H1662">
        <v>0</v>
      </c>
      <c r="I1662">
        <v>0</v>
      </c>
      <c r="J1662">
        <v>0</v>
      </c>
    </row>
    <row r="1663" spans="1:10" ht="14.5" x14ac:dyDescent="0.35">
      <c r="A1663" s="202">
        <v>20303</v>
      </c>
      <c r="B1663" s="202" t="s">
        <v>1677</v>
      </c>
      <c r="D1663" s="203">
        <v>21.1</v>
      </c>
      <c r="E1663" s="203" t="s">
        <v>215</v>
      </c>
      <c r="F1663" s="202">
        <v>2020</v>
      </c>
      <c r="G1663" s="202">
        <v>159270</v>
      </c>
      <c r="H1663">
        <v>56639</v>
      </c>
      <c r="I1663">
        <v>33</v>
      </c>
      <c r="J1663">
        <v>4662</v>
      </c>
    </row>
    <row r="1664" spans="1:10" ht="14.5" x14ac:dyDescent="0.35">
      <c r="A1664" s="202">
        <v>20303</v>
      </c>
      <c r="B1664" s="202" t="s">
        <v>1678</v>
      </c>
      <c r="D1664" s="203">
        <v>21.2</v>
      </c>
      <c r="E1664" s="203" t="s">
        <v>215</v>
      </c>
      <c r="F1664" s="202">
        <v>2020</v>
      </c>
      <c r="G1664" s="202">
        <v>2845616</v>
      </c>
      <c r="H1664">
        <v>23108</v>
      </c>
      <c r="I1664">
        <v>13</v>
      </c>
      <c r="J1664">
        <v>1787</v>
      </c>
    </row>
    <row r="1665" spans="1:10" ht="14.5" x14ac:dyDescent="0.35">
      <c r="A1665" s="202">
        <v>20303</v>
      </c>
      <c r="B1665" s="202" t="s">
        <v>1679</v>
      </c>
      <c r="D1665" s="203">
        <v>23</v>
      </c>
      <c r="E1665" s="203" t="s">
        <v>215</v>
      </c>
      <c r="F1665" s="202">
        <v>2020</v>
      </c>
      <c r="G1665" s="202">
        <v>42122</v>
      </c>
      <c r="H1665">
        <v>969</v>
      </c>
      <c r="I1665">
        <v>1</v>
      </c>
      <c r="J1665">
        <v>81</v>
      </c>
    </row>
    <row r="1666" spans="1:10" ht="14.5" x14ac:dyDescent="0.35">
      <c r="A1666" s="202">
        <v>20303</v>
      </c>
      <c r="B1666" s="202" t="s">
        <v>1667</v>
      </c>
      <c r="D1666" s="203">
        <v>4</v>
      </c>
      <c r="E1666" s="203" t="s">
        <v>215</v>
      </c>
      <c r="F1666" s="202">
        <v>2020</v>
      </c>
      <c r="G1666" s="202">
        <v>12924</v>
      </c>
      <c r="H1666">
        <v>554397</v>
      </c>
      <c r="I1666">
        <v>320</v>
      </c>
      <c r="J1666">
        <v>44560</v>
      </c>
    </row>
    <row r="1667" spans="1:10" ht="14.5" x14ac:dyDescent="0.35">
      <c r="A1667" s="202">
        <v>20303</v>
      </c>
      <c r="B1667" s="202" t="s">
        <v>1668</v>
      </c>
      <c r="D1667" s="203">
        <v>5.0999999999999996</v>
      </c>
      <c r="E1667" s="203" t="s">
        <v>215</v>
      </c>
      <c r="F1667" s="202">
        <v>2020</v>
      </c>
      <c r="G1667" s="202">
        <v>16125456</v>
      </c>
      <c r="H1667">
        <v>220886</v>
      </c>
      <c r="I1667">
        <v>127</v>
      </c>
      <c r="J1667">
        <v>17687</v>
      </c>
    </row>
    <row r="1668" spans="1:10" ht="14.5" x14ac:dyDescent="0.35">
      <c r="A1668" s="202">
        <v>20303</v>
      </c>
      <c r="B1668" s="202" t="s">
        <v>1669</v>
      </c>
      <c r="D1668" s="203">
        <v>5.2</v>
      </c>
      <c r="E1668" s="203" t="s">
        <v>215</v>
      </c>
      <c r="F1668" s="202">
        <v>2020</v>
      </c>
      <c r="G1668" s="202">
        <v>7693153</v>
      </c>
      <c r="H1668">
        <v>78540</v>
      </c>
      <c r="I1668">
        <v>49</v>
      </c>
      <c r="J1668">
        <v>6771</v>
      </c>
    </row>
    <row r="1669" spans="1:10" ht="14.5" x14ac:dyDescent="0.35">
      <c r="A1669" s="202">
        <v>20320</v>
      </c>
      <c r="B1669" s="202" t="s">
        <v>1680</v>
      </c>
      <c r="D1669" s="203">
        <v>1</v>
      </c>
      <c r="E1669" s="203" t="s">
        <v>215</v>
      </c>
      <c r="F1669" s="202">
        <v>2020</v>
      </c>
      <c r="G1669" s="202">
        <v>4776233</v>
      </c>
      <c r="H1669">
        <v>4776</v>
      </c>
      <c r="I1669">
        <v>0</v>
      </c>
      <c r="J1669">
        <v>682</v>
      </c>
    </row>
    <row r="1670" spans="1:10" ht="14.5" x14ac:dyDescent="0.35">
      <c r="A1670" s="202">
        <v>20320</v>
      </c>
      <c r="B1670" s="202" t="s">
        <v>1683</v>
      </c>
      <c r="D1670" s="203">
        <v>17.100000000000001</v>
      </c>
      <c r="E1670" s="203" t="s">
        <v>215</v>
      </c>
      <c r="F1670" s="202">
        <v>2020</v>
      </c>
      <c r="G1670" s="204">
        <v>507420</v>
      </c>
      <c r="H1670">
        <v>507</v>
      </c>
      <c r="I1670">
        <v>0</v>
      </c>
      <c r="J1670">
        <v>72</v>
      </c>
    </row>
    <row r="1671" spans="1:10" ht="14.5" x14ac:dyDescent="0.35">
      <c r="A1671" s="202">
        <v>20320</v>
      </c>
      <c r="B1671" s="202" t="s">
        <v>4426</v>
      </c>
      <c r="D1671" s="203">
        <v>17.2</v>
      </c>
      <c r="E1671" s="203" t="s">
        <v>215</v>
      </c>
      <c r="F1671" s="202">
        <v>2020</v>
      </c>
      <c r="G1671" s="203">
        <v>0</v>
      </c>
      <c r="H1671">
        <v>0</v>
      </c>
      <c r="I1671">
        <v>0</v>
      </c>
      <c r="J1671">
        <v>0</v>
      </c>
    </row>
    <row r="1672" spans="1:10" ht="14.5" x14ac:dyDescent="0.35">
      <c r="A1672" s="202">
        <v>20320</v>
      </c>
      <c r="B1672" s="202" t="s">
        <v>1681</v>
      </c>
      <c r="D1672" s="203">
        <v>2.1</v>
      </c>
      <c r="E1672" s="203" t="s">
        <v>215</v>
      </c>
      <c r="F1672" s="202">
        <v>2020</v>
      </c>
      <c r="G1672" s="202">
        <v>15449415</v>
      </c>
      <c r="H1672">
        <v>15449</v>
      </c>
      <c r="I1672">
        <v>0</v>
      </c>
      <c r="J1672">
        <v>2204</v>
      </c>
    </row>
    <row r="1673" spans="1:10" ht="14.5" x14ac:dyDescent="0.35">
      <c r="A1673" s="202">
        <v>20320</v>
      </c>
      <c r="B1673" s="202" t="s">
        <v>1682</v>
      </c>
      <c r="D1673" s="203">
        <v>4</v>
      </c>
      <c r="E1673" s="203" t="s">
        <v>215</v>
      </c>
      <c r="F1673" s="202">
        <v>2020</v>
      </c>
      <c r="G1673" s="202">
        <v>10678552</v>
      </c>
      <c r="H1673">
        <v>10679</v>
      </c>
      <c r="I1673">
        <v>0</v>
      </c>
      <c r="J1673">
        <v>1524</v>
      </c>
    </row>
    <row r="1674" spans="1:10" ht="14.5" x14ac:dyDescent="0.35">
      <c r="A1674" s="202">
        <v>20338</v>
      </c>
      <c r="B1674" s="202" t="s">
        <v>1684</v>
      </c>
      <c r="D1674" s="203">
        <v>1</v>
      </c>
      <c r="E1674" s="203" t="s">
        <v>215</v>
      </c>
      <c r="F1674" s="202">
        <v>2020</v>
      </c>
      <c r="G1674" s="202">
        <v>15439290</v>
      </c>
      <c r="H1674">
        <v>45702</v>
      </c>
      <c r="I1674">
        <v>0</v>
      </c>
      <c r="J1674">
        <v>3759</v>
      </c>
    </row>
    <row r="1675" spans="1:10" ht="14.5" x14ac:dyDescent="0.35">
      <c r="A1675" s="202">
        <v>20338</v>
      </c>
      <c r="B1675" s="202" t="s">
        <v>1688</v>
      </c>
      <c r="D1675" s="203">
        <v>17.100000000000001</v>
      </c>
      <c r="E1675" s="203" t="s">
        <v>215</v>
      </c>
      <c r="F1675" s="202">
        <v>2020</v>
      </c>
      <c r="G1675" s="204">
        <v>144861</v>
      </c>
      <c r="H1675">
        <v>165</v>
      </c>
      <c r="I1675">
        <v>0</v>
      </c>
      <c r="J1675">
        <v>10</v>
      </c>
    </row>
    <row r="1676" spans="1:10" ht="14.5" x14ac:dyDescent="0.35">
      <c r="A1676" s="202">
        <v>20338</v>
      </c>
      <c r="B1676" s="202" t="s">
        <v>4427</v>
      </c>
      <c r="D1676" s="203">
        <v>17.2</v>
      </c>
      <c r="E1676" s="203" t="s">
        <v>215</v>
      </c>
      <c r="F1676" s="202">
        <v>2020</v>
      </c>
      <c r="G1676" s="203">
        <v>0</v>
      </c>
      <c r="H1676">
        <v>569</v>
      </c>
      <c r="I1676">
        <v>0</v>
      </c>
      <c r="J1676">
        <v>7</v>
      </c>
    </row>
    <row r="1677" spans="1:10" ht="14.5" x14ac:dyDescent="0.35">
      <c r="A1677" s="202">
        <v>20338</v>
      </c>
      <c r="B1677" s="202" t="s">
        <v>1685</v>
      </c>
      <c r="D1677" s="203">
        <v>2.1</v>
      </c>
      <c r="E1677" s="203" t="s">
        <v>215</v>
      </c>
      <c r="F1677" s="202">
        <v>2020</v>
      </c>
      <c r="G1677" s="202">
        <v>15673027</v>
      </c>
      <c r="H1677">
        <v>25113</v>
      </c>
      <c r="I1677">
        <v>0</v>
      </c>
      <c r="J1677">
        <v>2469</v>
      </c>
    </row>
    <row r="1678" spans="1:10" ht="14.5" x14ac:dyDescent="0.35">
      <c r="A1678" s="202">
        <v>20338</v>
      </c>
      <c r="B1678" s="202" t="s">
        <v>1686</v>
      </c>
      <c r="D1678" s="203">
        <v>4</v>
      </c>
      <c r="E1678" s="203" t="s">
        <v>215</v>
      </c>
      <c r="F1678" s="202">
        <v>2020</v>
      </c>
      <c r="G1678" s="202">
        <v>28665134</v>
      </c>
      <c r="H1678">
        <v>37823</v>
      </c>
      <c r="I1678">
        <v>0</v>
      </c>
      <c r="J1678">
        <v>2274</v>
      </c>
    </row>
    <row r="1679" spans="1:10" ht="14.5" x14ac:dyDescent="0.35">
      <c r="A1679" s="202">
        <v>20338</v>
      </c>
      <c r="B1679" s="202" t="s">
        <v>1687</v>
      </c>
      <c r="D1679" s="203">
        <v>9</v>
      </c>
      <c r="E1679" s="203" t="s">
        <v>215</v>
      </c>
      <c r="F1679" s="202">
        <v>2020</v>
      </c>
      <c r="G1679" s="202">
        <v>6701679</v>
      </c>
      <c r="H1679">
        <v>13273</v>
      </c>
      <c r="I1679">
        <v>0</v>
      </c>
      <c r="J1679">
        <v>659</v>
      </c>
    </row>
    <row r="1680" spans="1:10" ht="14.5" x14ac:dyDescent="0.35">
      <c r="A1680" s="202">
        <v>20346</v>
      </c>
      <c r="B1680" s="202" t="s">
        <v>1693</v>
      </c>
      <c r="D1680" s="203">
        <v>17.100000000000001</v>
      </c>
      <c r="E1680" s="203" t="s">
        <v>215</v>
      </c>
      <c r="F1680" s="202">
        <v>2020</v>
      </c>
      <c r="G1680" s="204">
        <v>279210</v>
      </c>
      <c r="H1680">
        <v>18149</v>
      </c>
      <c r="I1680">
        <v>25</v>
      </c>
      <c r="J1680">
        <v>1221</v>
      </c>
    </row>
    <row r="1681" spans="1:10" ht="14.5" x14ac:dyDescent="0.35">
      <c r="A1681" s="202">
        <v>20346</v>
      </c>
      <c r="B1681" s="202" t="s">
        <v>1694</v>
      </c>
      <c r="D1681" s="203">
        <v>17.2</v>
      </c>
      <c r="E1681" s="203" t="s">
        <v>215</v>
      </c>
      <c r="F1681" s="202">
        <v>2020</v>
      </c>
      <c r="G1681" s="203">
        <v>70112</v>
      </c>
      <c r="H1681">
        <v>494</v>
      </c>
      <c r="I1681">
        <v>1</v>
      </c>
      <c r="J1681">
        <v>37</v>
      </c>
    </row>
    <row r="1682" spans="1:10" ht="14.5" x14ac:dyDescent="0.35">
      <c r="A1682" s="202">
        <v>20346</v>
      </c>
      <c r="B1682" s="202" t="s">
        <v>1695</v>
      </c>
      <c r="D1682" s="203">
        <v>18</v>
      </c>
      <c r="E1682" s="203" t="s">
        <v>215</v>
      </c>
      <c r="F1682" s="202">
        <v>2020</v>
      </c>
      <c r="G1682" s="202">
        <v>258298</v>
      </c>
      <c r="H1682">
        <v>3757</v>
      </c>
      <c r="I1682">
        <v>5</v>
      </c>
      <c r="J1682">
        <v>256</v>
      </c>
    </row>
    <row r="1683" spans="1:10" ht="14.5" x14ac:dyDescent="0.35">
      <c r="A1683" s="202">
        <v>20346</v>
      </c>
      <c r="B1683" s="202" t="s">
        <v>1696</v>
      </c>
      <c r="D1683" s="203">
        <v>19.100000000000001</v>
      </c>
      <c r="E1683" s="203" t="s">
        <v>215</v>
      </c>
      <c r="F1683" s="202">
        <v>2020</v>
      </c>
      <c r="G1683" s="205">
        <v>15519</v>
      </c>
      <c r="H1683">
        <v>22416</v>
      </c>
      <c r="I1683">
        <v>34</v>
      </c>
      <c r="J1683">
        <v>1693</v>
      </c>
    </row>
    <row r="1684" spans="1:10" ht="14.5" x14ac:dyDescent="0.35">
      <c r="A1684" s="202">
        <v>20346</v>
      </c>
      <c r="B1684" s="202" t="s">
        <v>1697</v>
      </c>
      <c r="D1684" s="203">
        <v>19.2</v>
      </c>
      <c r="E1684" s="203" t="s">
        <v>215</v>
      </c>
      <c r="F1684" s="204">
        <v>2020</v>
      </c>
      <c r="G1684" s="206">
        <v>739782</v>
      </c>
      <c r="H1684">
        <v>0</v>
      </c>
      <c r="I1684">
        <v>0</v>
      </c>
      <c r="J1684">
        <v>0</v>
      </c>
    </row>
    <row r="1685" spans="1:10" ht="14.5" x14ac:dyDescent="0.35">
      <c r="A1685" s="202">
        <v>20346</v>
      </c>
      <c r="B1685" s="202" t="s">
        <v>4428</v>
      </c>
      <c r="D1685" s="203">
        <v>19.3</v>
      </c>
      <c r="E1685" s="203" t="s">
        <v>215</v>
      </c>
      <c r="F1685" s="204">
        <v>2020</v>
      </c>
      <c r="G1685" s="205">
        <v>0</v>
      </c>
      <c r="H1685">
        <v>805</v>
      </c>
      <c r="I1685">
        <v>1</v>
      </c>
      <c r="J1685">
        <v>50</v>
      </c>
    </row>
    <row r="1686" spans="1:10" ht="14.5" x14ac:dyDescent="0.35">
      <c r="A1686" s="202">
        <v>20346</v>
      </c>
      <c r="B1686" s="202" t="s">
        <v>1698</v>
      </c>
      <c r="D1686" s="203">
        <v>19.399999999999999</v>
      </c>
      <c r="E1686" s="203" t="s">
        <v>215</v>
      </c>
      <c r="F1686" s="204">
        <v>2020</v>
      </c>
      <c r="G1686" s="206">
        <v>69825</v>
      </c>
      <c r="H1686">
        <v>0</v>
      </c>
      <c r="I1686">
        <v>0</v>
      </c>
      <c r="J1686">
        <v>0</v>
      </c>
    </row>
    <row r="1687" spans="1:10" ht="14.5" x14ac:dyDescent="0.35">
      <c r="A1687" s="202">
        <v>20346</v>
      </c>
      <c r="B1687" s="202" t="s">
        <v>1699</v>
      </c>
      <c r="D1687" s="203">
        <v>21.1</v>
      </c>
      <c r="E1687" s="203" t="s">
        <v>215</v>
      </c>
      <c r="F1687" s="202">
        <v>2020</v>
      </c>
      <c r="G1687" s="202">
        <v>996270</v>
      </c>
      <c r="H1687">
        <v>27732</v>
      </c>
      <c r="I1687">
        <v>41</v>
      </c>
      <c r="J1687">
        <v>2031</v>
      </c>
    </row>
    <row r="1688" spans="1:10" ht="14.5" x14ac:dyDescent="0.35">
      <c r="A1688" s="202">
        <v>20346</v>
      </c>
      <c r="B1688" s="202" t="s">
        <v>1700</v>
      </c>
      <c r="D1688" s="203">
        <v>21.2</v>
      </c>
      <c r="E1688" s="203" t="s">
        <v>215</v>
      </c>
      <c r="F1688" s="202">
        <v>2020</v>
      </c>
      <c r="G1688" s="202">
        <v>50</v>
      </c>
      <c r="H1688">
        <v>15</v>
      </c>
      <c r="I1688">
        <v>0</v>
      </c>
      <c r="J1688">
        <v>2</v>
      </c>
    </row>
    <row r="1689" spans="1:10" ht="14.5" x14ac:dyDescent="0.35">
      <c r="A1689" s="202">
        <v>20346</v>
      </c>
      <c r="B1689" s="202" t="s">
        <v>1701</v>
      </c>
      <c r="D1689" s="203">
        <v>23</v>
      </c>
      <c r="E1689" s="203" t="s">
        <v>215</v>
      </c>
      <c r="F1689" s="202">
        <v>2020</v>
      </c>
      <c r="G1689" s="202">
        <v>11219</v>
      </c>
      <c r="H1689">
        <v>303</v>
      </c>
      <c r="I1689">
        <v>0</v>
      </c>
      <c r="J1689">
        <v>22</v>
      </c>
    </row>
    <row r="1690" spans="1:10" ht="14.5" x14ac:dyDescent="0.35">
      <c r="A1690" s="202">
        <v>20346</v>
      </c>
      <c r="B1690" s="202" t="s">
        <v>1702</v>
      </c>
      <c r="D1690" s="203">
        <v>24</v>
      </c>
      <c r="E1690" s="203" t="s">
        <v>215</v>
      </c>
      <c r="F1690" s="202">
        <v>2020</v>
      </c>
      <c r="G1690" s="202">
        <v>8309383</v>
      </c>
      <c r="H1690">
        <v>10330</v>
      </c>
      <c r="I1690">
        <v>16</v>
      </c>
      <c r="J1690">
        <v>766</v>
      </c>
    </row>
    <row r="1691" spans="1:10" ht="14.5" x14ac:dyDescent="0.35">
      <c r="A1691" s="202">
        <v>20346</v>
      </c>
      <c r="B1691" s="202" t="s">
        <v>1689</v>
      </c>
      <c r="D1691" s="203">
        <v>4</v>
      </c>
      <c r="E1691" s="203" t="s">
        <v>215</v>
      </c>
      <c r="F1691" s="202">
        <v>2020</v>
      </c>
      <c r="G1691" s="202">
        <v>6267</v>
      </c>
      <c r="H1691">
        <v>309208</v>
      </c>
      <c r="I1691">
        <v>459</v>
      </c>
      <c r="J1691">
        <v>22724</v>
      </c>
    </row>
    <row r="1692" spans="1:10" ht="14.5" x14ac:dyDescent="0.35">
      <c r="A1692" s="202">
        <v>20346</v>
      </c>
      <c r="B1692" s="202" t="s">
        <v>1690</v>
      </c>
      <c r="D1692" s="203">
        <v>5.0999999999999996</v>
      </c>
      <c r="E1692" s="203" t="s">
        <v>215</v>
      </c>
      <c r="F1692" s="202">
        <v>2020</v>
      </c>
      <c r="G1692" s="202">
        <v>1606024</v>
      </c>
      <c r="H1692">
        <v>24485</v>
      </c>
      <c r="I1692">
        <v>33</v>
      </c>
      <c r="J1692">
        <v>1588</v>
      </c>
    </row>
    <row r="1693" spans="1:10" ht="14.5" x14ac:dyDescent="0.35">
      <c r="A1693" s="202">
        <v>20346</v>
      </c>
      <c r="B1693" s="202" t="s">
        <v>1691</v>
      </c>
      <c r="D1693" s="203">
        <v>5.2</v>
      </c>
      <c r="E1693" s="203" t="s">
        <v>215</v>
      </c>
      <c r="F1693" s="202">
        <v>2020</v>
      </c>
      <c r="G1693" s="202">
        <v>768423</v>
      </c>
      <c r="H1693">
        <v>12421</v>
      </c>
      <c r="I1693">
        <v>18</v>
      </c>
      <c r="J1693">
        <v>863</v>
      </c>
    </row>
    <row r="1694" spans="1:10" ht="14.5" x14ac:dyDescent="0.35">
      <c r="A1694" s="202">
        <v>20346</v>
      </c>
      <c r="B1694" s="202" t="s">
        <v>1692</v>
      </c>
      <c r="D1694" s="203">
        <v>9</v>
      </c>
      <c r="E1694" s="203" t="s">
        <v>215</v>
      </c>
      <c r="F1694" s="202">
        <v>2020</v>
      </c>
      <c r="G1694" s="202">
        <v>7391</v>
      </c>
      <c r="H1694">
        <v>73758</v>
      </c>
      <c r="I1694">
        <v>116</v>
      </c>
      <c r="J1694">
        <v>5689</v>
      </c>
    </row>
    <row r="1695" spans="1:10" ht="14.5" x14ac:dyDescent="0.35">
      <c r="A1695" s="202">
        <v>20362</v>
      </c>
      <c r="B1695" s="202" t="s">
        <v>1703</v>
      </c>
      <c r="D1695" s="203">
        <v>1</v>
      </c>
      <c r="E1695" s="203" t="s">
        <v>215</v>
      </c>
      <c r="F1695" s="202">
        <v>2020</v>
      </c>
      <c r="G1695" s="202">
        <v>90223</v>
      </c>
      <c r="H1695">
        <v>1443</v>
      </c>
      <c r="I1695">
        <v>29</v>
      </c>
      <c r="J1695">
        <v>514</v>
      </c>
    </row>
    <row r="1696" spans="1:10" ht="14.5" x14ac:dyDescent="0.35">
      <c r="A1696" s="202">
        <v>20362</v>
      </c>
      <c r="B1696" s="202" t="s">
        <v>1708</v>
      </c>
      <c r="D1696" s="203">
        <v>17.100000000000001</v>
      </c>
      <c r="E1696" s="203" t="s">
        <v>215</v>
      </c>
      <c r="F1696" s="202">
        <v>2020</v>
      </c>
      <c r="G1696" s="204">
        <v>3467606</v>
      </c>
      <c r="H1696">
        <v>29842</v>
      </c>
      <c r="I1696">
        <v>1584</v>
      </c>
      <c r="J1696">
        <v>2072</v>
      </c>
    </row>
    <row r="1697" spans="1:10" ht="14.5" x14ac:dyDescent="0.35">
      <c r="A1697" s="202">
        <v>20362</v>
      </c>
      <c r="B1697" s="202" t="s">
        <v>1709</v>
      </c>
      <c r="D1697" s="203">
        <v>17.2</v>
      </c>
      <c r="E1697" s="203" t="s">
        <v>215</v>
      </c>
      <c r="F1697" s="202">
        <v>2020</v>
      </c>
      <c r="G1697" s="203">
        <v>126272</v>
      </c>
      <c r="H1697">
        <v>10607</v>
      </c>
      <c r="I1697">
        <v>599</v>
      </c>
      <c r="J1697">
        <v>783</v>
      </c>
    </row>
    <row r="1698" spans="1:10" ht="14.5" x14ac:dyDescent="0.35">
      <c r="A1698" s="202">
        <v>20362</v>
      </c>
      <c r="B1698" s="202" t="s">
        <v>1710</v>
      </c>
      <c r="D1698" s="203">
        <v>19.3</v>
      </c>
      <c r="E1698" s="203" t="s">
        <v>215</v>
      </c>
      <c r="F1698" s="204">
        <v>2020</v>
      </c>
      <c r="G1698" s="205">
        <v>62815</v>
      </c>
      <c r="H1698">
        <v>21642</v>
      </c>
      <c r="I1698">
        <v>1372</v>
      </c>
      <c r="J1698">
        <v>1898</v>
      </c>
    </row>
    <row r="1699" spans="1:10" ht="14.5" x14ac:dyDescent="0.35">
      <c r="A1699" s="202">
        <v>20362</v>
      </c>
      <c r="B1699" s="202" t="s">
        <v>1711</v>
      </c>
      <c r="D1699" s="203">
        <v>19.399999999999999</v>
      </c>
      <c r="E1699" s="203" t="s">
        <v>215</v>
      </c>
      <c r="F1699" s="204">
        <v>2020</v>
      </c>
      <c r="G1699" s="206">
        <v>1797736</v>
      </c>
      <c r="H1699">
        <v>0</v>
      </c>
      <c r="I1699">
        <v>0</v>
      </c>
      <c r="J1699">
        <v>0</v>
      </c>
    </row>
    <row r="1700" spans="1:10" ht="14.5" x14ac:dyDescent="0.35">
      <c r="A1700" s="202">
        <v>20362</v>
      </c>
      <c r="B1700" s="202" t="s">
        <v>1704</v>
      </c>
      <c r="D1700" s="203">
        <v>2.1</v>
      </c>
      <c r="E1700" s="203" t="s">
        <v>215</v>
      </c>
      <c r="F1700" s="202">
        <v>2020</v>
      </c>
      <c r="G1700" s="202">
        <v>7255477</v>
      </c>
      <c r="H1700">
        <v>62851</v>
      </c>
      <c r="I1700">
        <v>5361</v>
      </c>
      <c r="J1700">
        <v>6498</v>
      </c>
    </row>
    <row r="1701" spans="1:10" ht="14.5" x14ac:dyDescent="0.35">
      <c r="A1701" s="202">
        <v>20362</v>
      </c>
      <c r="B1701" s="202" t="s">
        <v>1712</v>
      </c>
      <c r="D1701" s="203">
        <v>21.2</v>
      </c>
      <c r="E1701" s="203" t="s">
        <v>215</v>
      </c>
      <c r="F1701" s="202">
        <v>2020</v>
      </c>
      <c r="G1701" s="202">
        <v>661035</v>
      </c>
      <c r="H1701">
        <v>6273</v>
      </c>
      <c r="I1701">
        <v>422</v>
      </c>
      <c r="J1701">
        <v>528</v>
      </c>
    </row>
    <row r="1702" spans="1:10" ht="14.5" x14ac:dyDescent="0.35">
      <c r="A1702" s="202">
        <v>20362</v>
      </c>
      <c r="B1702" s="202" t="s">
        <v>1705</v>
      </c>
      <c r="D1702" s="203">
        <v>5.0999999999999996</v>
      </c>
      <c r="E1702" s="203" t="s">
        <v>215</v>
      </c>
      <c r="F1702" s="202">
        <v>2020</v>
      </c>
      <c r="G1702" s="202">
        <v>4970099</v>
      </c>
      <c r="H1702">
        <v>52392</v>
      </c>
      <c r="I1702">
        <v>3286</v>
      </c>
      <c r="J1702">
        <v>4013</v>
      </c>
    </row>
    <row r="1703" spans="1:10" ht="14.5" x14ac:dyDescent="0.35">
      <c r="A1703" s="202">
        <v>20362</v>
      </c>
      <c r="B1703" s="202" t="s">
        <v>1706</v>
      </c>
      <c r="D1703" s="203">
        <v>5.2</v>
      </c>
      <c r="E1703" s="203" t="s">
        <v>215</v>
      </c>
      <c r="F1703" s="202">
        <v>2020</v>
      </c>
      <c r="G1703" s="202">
        <v>397473</v>
      </c>
      <c r="H1703">
        <v>12522</v>
      </c>
      <c r="I1703">
        <v>844</v>
      </c>
      <c r="J1703">
        <v>1009</v>
      </c>
    </row>
    <row r="1704" spans="1:10" ht="14.5" x14ac:dyDescent="0.35">
      <c r="A1704" s="202">
        <v>20362</v>
      </c>
      <c r="B1704" s="202" t="s">
        <v>1707</v>
      </c>
      <c r="D1704" s="203">
        <v>9</v>
      </c>
      <c r="E1704" s="203" t="s">
        <v>215</v>
      </c>
      <c r="F1704" s="202">
        <v>2020</v>
      </c>
      <c r="G1704" s="202">
        <v>3753997</v>
      </c>
      <c r="H1704">
        <v>21737</v>
      </c>
      <c r="I1704">
        <v>1067</v>
      </c>
      <c r="J1704">
        <v>1564</v>
      </c>
    </row>
    <row r="1705" spans="1:10" ht="14.5" x14ac:dyDescent="0.35">
      <c r="A1705" s="202">
        <v>20370</v>
      </c>
      <c r="B1705" s="202" t="s">
        <v>4429</v>
      </c>
      <c r="D1705" s="203">
        <v>17.100000000000001</v>
      </c>
      <c r="E1705" s="203" t="s">
        <v>215</v>
      </c>
      <c r="F1705" s="202">
        <v>2020</v>
      </c>
      <c r="G1705" s="204">
        <v>0</v>
      </c>
      <c r="H1705">
        <v>21674</v>
      </c>
      <c r="I1705">
        <v>613</v>
      </c>
      <c r="J1705">
        <v>1105</v>
      </c>
    </row>
    <row r="1706" spans="1:10" ht="14.5" x14ac:dyDescent="0.35">
      <c r="A1706" s="202">
        <v>20370</v>
      </c>
      <c r="B1706" s="202" t="s">
        <v>1713</v>
      </c>
      <c r="D1706" s="203">
        <v>17.2</v>
      </c>
      <c r="E1706" s="203" t="s">
        <v>215</v>
      </c>
      <c r="F1706" s="202">
        <v>2020</v>
      </c>
      <c r="G1706" s="203">
        <v>284372</v>
      </c>
      <c r="H1706">
        <v>74130</v>
      </c>
      <c r="I1706">
        <v>2261</v>
      </c>
      <c r="J1706">
        <v>1742</v>
      </c>
    </row>
    <row r="1707" spans="1:10" ht="14.5" x14ac:dyDescent="0.35">
      <c r="A1707" s="202">
        <v>20397</v>
      </c>
      <c r="B1707" s="202" t="s">
        <v>1717</v>
      </c>
      <c r="D1707" s="203">
        <v>17.100000000000001</v>
      </c>
      <c r="E1707" s="203" t="s">
        <v>215</v>
      </c>
      <c r="F1707" s="202">
        <v>2020</v>
      </c>
      <c r="G1707" s="204">
        <v>1150846</v>
      </c>
      <c r="H1707">
        <v>14760</v>
      </c>
      <c r="I1707">
        <v>38</v>
      </c>
      <c r="J1707">
        <v>1305</v>
      </c>
    </row>
    <row r="1708" spans="1:10" ht="14.5" x14ac:dyDescent="0.35">
      <c r="A1708" s="202">
        <v>20397</v>
      </c>
      <c r="B1708" s="202" t="s">
        <v>1718</v>
      </c>
      <c r="D1708" s="203">
        <v>17.2</v>
      </c>
      <c r="E1708" s="203" t="s">
        <v>215</v>
      </c>
      <c r="F1708" s="202">
        <v>2020</v>
      </c>
      <c r="G1708" s="203">
        <v>1750749</v>
      </c>
      <c r="H1708">
        <v>6685</v>
      </c>
      <c r="I1708">
        <v>15</v>
      </c>
      <c r="J1708">
        <v>554</v>
      </c>
    </row>
    <row r="1709" spans="1:10" ht="14.5" x14ac:dyDescent="0.35">
      <c r="A1709" s="202">
        <v>20397</v>
      </c>
      <c r="B1709" s="202" t="s">
        <v>1719</v>
      </c>
      <c r="D1709" s="203">
        <v>18</v>
      </c>
      <c r="E1709" s="203" t="s">
        <v>215</v>
      </c>
      <c r="F1709" s="202">
        <v>2020</v>
      </c>
      <c r="G1709" s="202">
        <v>5598</v>
      </c>
      <c r="H1709">
        <v>1031</v>
      </c>
      <c r="I1709">
        <v>0</v>
      </c>
      <c r="J1709">
        <v>-10</v>
      </c>
    </row>
    <row r="1710" spans="1:10" ht="14.5" x14ac:dyDescent="0.35">
      <c r="A1710" s="202">
        <v>20397</v>
      </c>
      <c r="B1710" s="202" t="s">
        <v>1720</v>
      </c>
      <c r="D1710" s="203">
        <v>19.100000000000001</v>
      </c>
      <c r="E1710" s="203" t="s">
        <v>215</v>
      </c>
      <c r="F1710" s="202">
        <v>2020</v>
      </c>
      <c r="G1710" s="205">
        <v>3821</v>
      </c>
      <c r="H1710">
        <v>12361</v>
      </c>
      <c r="I1710">
        <v>28</v>
      </c>
      <c r="J1710">
        <v>966</v>
      </c>
    </row>
    <row r="1711" spans="1:10" ht="14.5" x14ac:dyDescent="0.35">
      <c r="A1711" s="202">
        <v>20397</v>
      </c>
      <c r="B1711" s="202" t="s">
        <v>1721</v>
      </c>
      <c r="D1711" s="203">
        <v>19.2</v>
      </c>
      <c r="E1711" s="203" t="s">
        <v>215</v>
      </c>
      <c r="F1711" s="204">
        <v>2020</v>
      </c>
      <c r="G1711" s="206">
        <v>179501</v>
      </c>
      <c r="H1711">
        <v>0</v>
      </c>
      <c r="I1711">
        <v>0</v>
      </c>
      <c r="J1711">
        <v>0</v>
      </c>
    </row>
    <row r="1712" spans="1:10" ht="14.5" x14ac:dyDescent="0.35">
      <c r="A1712" s="202">
        <v>20397</v>
      </c>
      <c r="B1712" s="202" t="s">
        <v>4430</v>
      </c>
      <c r="D1712" s="203">
        <v>19.3</v>
      </c>
      <c r="E1712" s="203" t="s">
        <v>215</v>
      </c>
      <c r="F1712" s="204">
        <v>2020</v>
      </c>
      <c r="G1712" s="205">
        <v>0</v>
      </c>
      <c r="H1712">
        <v>473</v>
      </c>
      <c r="I1712">
        <v>1</v>
      </c>
      <c r="J1712">
        <v>38</v>
      </c>
    </row>
    <row r="1713" spans="1:10" ht="14.5" x14ac:dyDescent="0.35">
      <c r="A1713" s="202">
        <v>20397</v>
      </c>
      <c r="B1713" s="202" t="s">
        <v>1722</v>
      </c>
      <c r="D1713" s="203">
        <v>19.399999999999999</v>
      </c>
      <c r="E1713" s="203" t="s">
        <v>215</v>
      </c>
      <c r="F1713" s="204">
        <v>2020</v>
      </c>
      <c r="G1713" s="206">
        <v>1646</v>
      </c>
      <c r="H1713">
        <v>0</v>
      </c>
      <c r="I1713">
        <v>0</v>
      </c>
      <c r="J1713">
        <v>0</v>
      </c>
    </row>
    <row r="1714" spans="1:10" ht="14.5" x14ac:dyDescent="0.35">
      <c r="A1714" s="202">
        <v>20397</v>
      </c>
      <c r="B1714" s="202" t="s">
        <v>1723</v>
      </c>
      <c r="D1714" s="203">
        <v>21.1</v>
      </c>
      <c r="E1714" s="203" t="s">
        <v>215</v>
      </c>
      <c r="F1714" s="202">
        <v>2020</v>
      </c>
      <c r="G1714" s="202">
        <v>246730</v>
      </c>
      <c r="H1714">
        <v>14945</v>
      </c>
      <c r="I1714">
        <v>34</v>
      </c>
      <c r="J1714">
        <v>1160</v>
      </c>
    </row>
    <row r="1715" spans="1:10" ht="14.5" x14ac:dyDescent="0.35">
      <c r="A1715" s="202">
        <v>20397</v>
      </c>
      <c r="B1715" s="202" t="s">
        <v>1724</v>
      </c>
      <c r="D1715" s="203">
        <v>21.2</v>
      </c>
      <c r="E1715" s="203" t="s">
        <v>215</v>
      </c>
      <c r="F1715" s="202">
        <v>2020</v>
      </c>
      <c r="G1715" s="202">
        <v>1000</v>
      </c>
      <c r="H1715">
        <v>5</v>
      </c>
      <c r="I1715">
        <v>0</v>
      </c>
      <c r="J1715">
        <v>0</v>
      </c>
    </row>
    <row r="1716" spans="1:10" ht="14.5" x14ac:dyDescent="0.35">
      <c r="A1716" s="202">
        <v>20397</v>
      </c>
      <c r="B1716" s="202" t="s">
        <v>1725</v>
      </c>
      <c r="D1716" s="203">
        <v>23</v>
      </c>
      <c r="E1716" s="203" t="s">
        <v>215</v>
      </c>
      <c r="F1716" s="202">
        <v>2020</v>
      </c>
      <c r="G1716" s="202">
        <v>1082</v>
      </c>
      <c r="H1716">
        <v>683</v>
      </c>
      <c r="I1716">
        <v>2</v>
      </c>
      <c r="J1716">
        <v>58</v>
      </c>
    </row>
    <row r="1717" spans="1:10" ht="14.5" x14ac:dyDescent="0.35">
      <c r="A1717" s="202">
        <v>20397</v>
      </c>
      <c r="B1717" s="202" t="s">
        <v>1726</v>
      </c>
      <c r="D1717" s="203">
        <v>24</v>
      </c>
      <c r="E1717" s="203" t="s">
        <v>215</v>
      </c>
      <c r="F1717" s="202">
        <v>2020</v>
      </c>
      <c r="G1717" s="202">
        <v>223248</v>
      </c>
      <c r="H1717">
        <v>3952</v>
      </c>
      <c r="I1717">
        <v>11</v>
      </c>
      <c r="J1717">
        <v>380</v>
      </c>
    </row>
    <row r="1718" spans="1:10" ht="14.5" x14ac:dyDescent="0.35">
      <c r="A1718" s="202">
        <v>20397</v>
      </c>
      <c r="B1718" s="202" t="s">
        <v>1714</v>
      </c>
      <c r="D1718" s="203">
        <v>4</v>
      </c>
      <c r="E1718" s="203" t="s">
        <v>215</v>
      </c>
      <c r="F1718" s="202">
        <v>2020</v>
      </c>
      <c r="G1718" s="202">
        <v>3411</v>
      </c>
      <c r="H1718">
        <v>200614</v>
      </c>
      <c r="I1718">
        <v>451</v>
      </c>
      <c r="J1718">
        <v>15554</v>
      </c>
    </row>
    <row r="1719" spans="1:10" ht="14.5" x14ac:dyDescent="0.35">
      <c r="A1719" s="202">
        <v>20397</v>
      </c>
      <c r="B1719" s="202" t="s">
        <v>1715</v>
      </c>
      <c r="D1719" s="203">
        <v>5.0999999999999996</v>
      </c>
      <c r="E1719" s="203" t="s">
        <v>215</v>
      </c>
      <c r="F1719" s="202">
        <v>2020</v>
      </c>
      <c r="G1719" s="202">
        <v>882868</v>
      </c>
      <c r="H1719">
        <v>47939</v>
      </c>
      <c r="I1719">
        <v>106</v>
      </c>
      <c r="J1719">
        <v>3589</v>
      </c>
    </row>
    <row r="1720" spans="1:10" ht="14.5" x14ac:dyDescent="0.35">
      <c r="A1720" s="202">
        <v>20397</v>
      </c>
      <c r="B1720" s="202" t="s">
        <v>1716</v>
      </c>
      <c r="D1720" s="203">
        <v>5.2</v>
      </c>
      <c r="E1720" s="203" t="s">
        <v>215</v>
      </c>
      <c r="F1720" s="202">
        <v>2020</v>
      </c>
      <c r="G1720" s="202">
        <v>176197</v>
      </c>
      <c r="H1720">
        <v>9870</v>
      </c>
      <c r="I1720">
        <v>24</v>
      </c>
      <c r="J1720">
        <v>827</v>
      </c>
    </row>
    <row r="1721" spans="1:10" ht="14.5" x14ac:dyDescent="0.35">
      <c r="A1721" s="202">
        <v>20419</v>
      </c>
      <c r="B1721" s="202" t="s">
        <v>4431</v>
      </c>
      <c r="D1721" s="203">
        <v>4</v>
      </c>
      <c r="E1721" s="203" t="s">
        <v>215</v>
      </c>
      <c r="F1721" s="202">
        <v>2020</v>
      </c>
      <c r="G1721" s="202">
        <v>4267814</v>
      </c>
      <c r="H1721">
        <v>95820</v>
      </c>
      <c r="I1721">
        <v>7366</v>
      </c>
      <c r="J1721">
        <v>4338</v>
      </c>
    </row>
    <row r="1722" spans="1:10" ht="14.5" x14ac:dyDescent="0.35">
      <c r="A1722" s="202">
        <v>20427</v>
      </c>
      <c r="B1722" s="202" t="s">
        <v>1727</v>
      </c>
      <c r="D1722" s="203">
        <v>1</v>
      </c>
      <c r="E1722" s="203" t="s">
        <v>215</v>
      </c>
      <c r="F1722" s="202">
        <v>2020</v>
      </c>
      <c r="G1722" s="202">
        <v>197808</v>
      </c>
      <c r="H1722">
        <v>2738</v>
      </c>
      <c r="I1722">
        <v>135</v>
      </c>
      <c r="J1722">
        <v>89</v>
      </c>
    </row>
    <row r="1723" spans="1:10" ht="14.5" x14ac:dyDescent="0.35">
      <c r="A1723" s="202">
        <v>20427</v>
      </c>
      <c r="B1723" s="202" t="s">
        <v>1732</v>
      </c>
      <c r="D1723" s="203">
        <v>11</v>
      </c>
      <c r="E1723" s="203" t="s">
        <v>215</v>
      </c>
      <c r="F1723" s="202">
        <v>2020</v>
      </c>
      <c r="G1723" s="202">
        <v>14217124</v>
      </c>
      <c r="H1723">
        <v>236164</v>
      </c>
      <c r="I1723">
        <v>5866</v>
      </c>
      <c r="J1723">
        <v>6823</v>
      </c>
    </row>
    <row r="1724" spans="1:10" ht="14.5" x14ac:dyDescent="0.35">
      <c r="A1724" s="202">
        <v>20427</v>
      </c>
      <c r="B1724" s="202" t="s">
        <v>1733</v>
      </c>
      <c r="D1724" s="203">
        <v>17.100000000000001</v>
      </c>
      <c r="E1724" s="203" t="s">
        <v>215</v>
      </c>
      <c r="F1724" s="202">
        <v>2020</v>
      </c>
      <c r="G1724" s="204">
        <v>1550345</v>
      </c>
      <c r="H1724">
        <v>16735</v>
      </c>
      <c r="I1724">
        <v>880</v>
      </c>
      <c r="J1724">
        <v>616</v>
      </c>
    </row>
    <row r="1725" spans="1:10" ht="14.5" x14ac:dyDescent="0.35">
      <c r="A1725" s="202">
        <v>20427</v>
      </c>
      <c r="B1725" s="202" t="s">
        <v>1734</v>
      </c>
      <c r="D1725" s="203">
        <v>17.2</v>
      </c>
      <c r="E1725" s="203" t="s">
        <v>215</v>
      </c>
      <c r="F1725" s="202">
        <v>2020</v>
      </c>
      <c r="G1725" s="203">
        <v>338177</v>
      </c>
      <c r="H1725">
        <v>6216</v>
      </c>
      <c r="I1725">
        <v>190</v>
      </c>
      <c r="J1725">
        <v>207</v>
      </c>
    </row>
    <row r="1726" spans="1:10" ht="14.5" x14ac:dyDescent="0.35">
      <c r="A1726" s="202">
        <v>20427</v>
      </c>
      <c r="B1726" s="202" t="s">
        <v>1735</v>
      </c>
      <c r="D1726" s="203">
        <v>18</v>
      </c>
      <c r="E1726" s="203" t="s">
        <v>215</v>
      </c>
      <c r="F1726" s="202">
        <v>2020</v>
      </c>
      <c r="G1726" s="202">
        <v>204167</v>
      </c>
      <c r="H1726">
        <v>2469</v>
      </c>
      <c r="I1726">
        <v>146</v>
      </c>
      <c r="J1726">
        <v>89</v>
      </c>
    </row>
    <row r="1727" spans="1:10" ht="14.5" x14ac:dyDescent="0.35">
      <c r="A1727" s="202">
        <v>20427</v>
      </c>
      <c r="B1727" s="202" t="s">
        <v>1736</v>
      </c>
      <c r="D1727" s="203">
        <v>19.3</v>
      </c>
      <c r="E1727" s="203" t="s">
        <v>215</v>
      </c>
      <c r="F1727" s="204">
        <v>2020</v>
      </c>
      <c r="G1727" s="205">
        <v>23584</v>
      </c>
      <c r="H1727">
        <v>46468</v>
      </c>
      <c r="I1727">
        <v>2829</v>
      </c>
      <c r="J1727">
        <v>3221</v>
      </c>
    </row>
    <row r="1728" spans="1:10" ht="14.5" x14ac:dyDescent="0.35">
      <c r="A1728" s="202">
        <v>20427</v>
      </c>
      <c r="B1728" s="202" t="s">
        <v>1737</v>
      </c>
      <c r="D1728" s="203">
        <v>19.399999999999999</v>
      </c>
      <c r="E1728" s="203" t="s">
        <v>215</v>
      </c>
      <c r="F1728" s="204">
        <v>2020</v>
      </c>
      <c r="G1728" s="206">
        <v>6199113</v>
      </c>
      <c r="H1728">
        <v>0</v>
      </c>
      <c r="I1728">
        <v>0</v>
      </c>
      <c r="J1728">
        <v>0</v>
      </c>
    </row>
    <row r="1729" spans="1:10" ht="14.5" x14ac:dyDescent="0.35">
      <c r="A1729" s="202">
        <v>20427</v>
      </c>
      <c r="B1729" s="202" t="s">
        <v>1728</v>
      </c>
      <c r="D1729" s="203">
        <v>2.1</v>
      </c>
      <c r="E1729" s="203" t="s">
        <v>215</v>
      </c>
      <c r="F1729" s="202">
        <v>2020</v>
      </c>
      <c r="G1729" s="202">
        <v>378441</v>
      </c>
      <c r="H1729">
        <v>2831</v>
      </c>
      <c r="I1729">
        <v>167</v>
      </c>
      <c r="J1729">
        <v>109</v>
      </c>
    </row>
    <row r="1730" spans="1:10" ht="14.5" x14ac:dyDescent="0.35">
      <c r="A1730" s="202">
        <v>20427</v>
      </c>
      <c r="B1730" s="202" t="s">
        <v>1738</v>
      </c>
      <c r="D1730" s="203">
        <v>21.2</v>
      </c>
      <c r="E1730" s="203" t="s">
        <v>215</v>
      </c>
      <c r="F1730" s="202">
        <v>2020</v>
      </c>
      <c r="G1730" s="202">
        <v>1423273</v>
      </c>
      <c r="H1730">
        <v>12163</v>
      </c>
      <c r="I1730">
        <v>680</v>
      </c>
      <c r="J1730">
        <v>815</v>
      </c>
    </row>
    <row r="1731" spans="1:10" ht="14.5" x14ac:dyDescent="0.35">
      <c r="A1731" s="202">
        <v>20427</v>
      </c>
      <c r="B1731" s="202" t="s">
        <v>1739</v>
      </c>
      <c r="D1731" s="203">
        <v>23</v>
      </c>
      <c r="E1731" s="203" t="s">
        <v>215</v>
      </c>
      <c r="F1731" s="202">
        <v>2020</v>
      </c>
      <c r="G1731" s="202">
        <v>10023</v>
      </c>
      <c r="H1731">
        <v>79</v>
      </c>
      <c r="I1731">
        <v>4</v>
      </c>
      <c r="J1731">
        <v>2</v>
      </c>
    </row>
    <row r="1732" spans="1:10" ht="14.5" x14ac:dyDescent="0.35">
      <c r="A1732" s="202">
        <v>20427</v>
      </c>
      <c r="B1732" s="202" t="s">
        <v>1740</v>
      </c>
      <c r="D1732" s="203">
        <v>24</v>
      </c>
      <c r="E1732" s="203" t="s">
        <v>215</v>
      </c>
      <c r="F1732" s="202">
        <v>2020</v>
      </c>
      <c r="G1732" s="202">
        <v>1459</v>
      </c>
      <c r="H1732">
        <v>523</v>
      </c>
      <c r="I1732">
        <v>68</v>
      </c>
      <c r="J1732">
        <v>87</v>
      </c>
    </row>
    <row r="1733" spans="1:10" ht="14.5" x14ac:dyDescent="0.35">
      <c r="A1733" s="202">
        <v>20427</v>
      </c>
      <c r="B1733" s="202" t="s">
        <v>1729</v>
      </c>
      <c r="D1733" s="203">
        <v>5.0999999999999996</v>
      </c>
      <c r="E1733" s="203" t="s">
        <v>215</v>
      </c>
      <c r="F1733" s="202">
        <v>2020</v>
      </c>
      <c r="G1733" s="202">
        <v>9650139</v>
      </c>
      <c r="H1733">
        <v>81658</v>
      </c>
      <c r="I1733">
        <v>4697</v>
      </c>
      <c r="J1733">
        <v>5172</v>
      </c>
    </row>
    <row r="1734" spans="1:10" ht="14.5" x14ac:dyDescent="0.35">
      <c r="A1734" s="202">
        <v>20427</v>
      </c>
      <c r="B1734" s="202" t="s">
        <v>1730</v>
      </c>
      <c r="D1734" s="203">
        <v>5.2</v>
      </c>
      <c r="E1734" s="203" t="s">
        <v>215</v>
      </c>
      <c r="F1734" s="202">
        <v>2020</v>
      </c>
      <c r="G1734" s="202">
        <v>6953947</v>
      </c>
      <c r="H1734">
        <v>52875</v>
      </c>
      <c r="I1734">
        <v>2698</v>
      </c>
      <c r="J1734">
        <v>3395</v>
      </c>
    </row>
    <row r="1735" spans="1:10" ht="14.5" x14ac:dyDescent="0.35">
      <c r="A1735" s="202">
        <v>20427</v>
      </c>
      <c r="B1735" s="202" t="s">
        <v>1731</v>
      </c>
      <c r="D1735" s="203">
        <v>9</v>
      </c>
      <c r="E1735" s="203" t="s">
        <v>215</v>
      </c>
      <c r="F1735" s="202">
        <v>2020</v>
      </c>
      <c r="G1735" s="202">
        <v>19509</v>
      </c>
      <c r="H1735">
        <v>108</v>
      </c>
      <c r="I1735">
        <v>7</v>
      </c>
      <c r="J1735">
        <v>11</v>
      </c>
    </row>
    <row r="1736" spans="1:10" ht="14.5" x14ac:dyDescent="0.35">
      <c r="A1736" s="202">
        <v>20443</v>
      </c>
      <c r="B1736" s="202" t="s">
        <v>1741</v>
      </c>
      <c r="D1736" s="203">
        <v>1</v>
      </c>
      <c r="E1736" s="203" t="s">
        <v>215</v>
      </c>
      <c r="F1736" s="202">
        <v>2020</v>
      </c>
      <c r="G1736" s="202">
        <v>12518619</v>
      </c>
      <c r="H1736">
        <v>134678</v>
      </c>
      <c r="I1736">
        <v>5982</v>
      </c>
      <c r="J1736">
        <v>7761</v>
      </c>
    </row>
    <row r="1737" spans="1:10" ht="14.5" x14ac:dyDescent="0.35">
      <c r="A1737" s="202">
        <v>20443</v>
      </c>
      <c r="B1737" s="202" t="s">
        <v>1746</v>
      </c>
      <c r="D1737" s="203">
        <v>11</v>
      </c>
      <c r="E1737" s="203" t="s">
        <v>215</v>
      </c>
      <c r="F1737" s="202">
        <v>2020</v>
      </c>
      <c r="G1737" s="202">
        <v>871502</v>
      </c>
      <c r="H1737">
        <v>62232</v>
      </c>
      <c r="I1737">
        <v>2827</v>
      </c>
      <c r="J1737">
        <v>3015</v>
      </c>
    </row>
    <row r="1738" spans="1:10" ht="14.5" x14ac:dyDescent="0.35">
      <c r="A1738" s="202">
        <v>20443</v>
      </c>
      <c r="B1738" s="202" t="s">
        <v>1747</v>
      </c>
      <c r="D1738" s="203">
        <v>17.100000000000001</v>
      </c>
      <c r="E1738" s="203" t="s">
        <v>215</v>
      </c>
      <c r="F1738" s="202">
        <v>2020</v>
      </c>
      <c r="G1738" s="204">
        <v>11342252</v>
      </c>
      <c r="H1738">
        <v>314507</v>
      </c>
      <c r="I1738">
        <v>12740</v>
      </c>
      <c r="J1738">
        <v>15228</v>
      </c>
    </row>
    <row r="1739" spans="1:10" ht="14.5" x14ac:dyDescent="0.35">
      <c r="A1739" s="202">
        <v>20443</v>
      </c>
      <c r="B1739" s="202" t="s">
        <v>1748</v>
      </c>
      <c r="D1739" s="203">
        <v>17.2</v>
      </c>
      <c r="E1739" s="203" t="s">
        <v>215</v>
      </c>
      <c r="F1739" s="202">
        <v>2020</v>
      </c>
      <c r="G1739" s="203">
        <v>81067260</v>
      </c>
      <c r="H1739">
        <v>1604321</v>
      </c>
      <c r="I1739">
        <v>50540</v>
      </c>
      <c r="J1739">
        <v>59280</v>
      </c>
    </row>
    <row r="1740" spans="1:10" ht="14.5" x14ac:dyDescent="0.35">
      <c r="A1740" s="202">
        <v>20443</v>
      </c>
      <c r="B1740" s="202" t="s">
        <v>1749</v>
      </c>
      <c r="D1740" s="203">
        <v>18</v>
      </c>
      <c r="E1740" s="203" t="s">
        <v>215</v>
      </c>
      <c r="F1740" s="202">
        <v>2020</v>
      </c>
      <c r="G1740" s="202">
        <v>4992604</v>
      </c>
      <c r="H1740">
        <v>49781</v>
      </c>
      <c r="I1740">
        <v>2857</v>
      </c>
      <c r="J1740">
        <v>3662</v>
      </c>
    </row>
    <row r="1741" spans="1:10" ht="14.5" x14ac:dyDescent="0.35">
      <c r="A1741" s="202">
        <v>20443</v>
      </c>
      <c r="B1741" s="202" t="s">
        <v>1750</v>
      </c>
      <c r="D1741" s="203">
        <v>19.3</v>
      </c>
      <c r="E1741" s="203" t="s">
        <v>215</v>
      </c>
      <c r="F1741" s="204">
        <v>2020</v>
      </c>
      <c r="G1741" s="205">
        <v>32929</v>
      </c>
      <c r="H1741">
        <v>102879</v>
      </c>
      <c r="I1741">
        <v>4942</v>
      </c>
      <c r="J1741">
        <v>8593</v>
      </c>
    </row>
    <row r="1742" spans="1:10" ht="14.5" x14ac:dyDescent="0.35">
      <c r="A1742" s="202">
        <v>20443</v>
      </c>
      <c r="B1742" s="202" t="s">
        <v>1751</v>
      </c>
      <c r="D1742" s="203">
        <v>19.399999999999999</v>
      </c>
      <c r="E1742" s="203" t="s">
        <v>215</v>
      </c>
      <c r="F1742" s="204">
        <v>2020</v>
      </c>
      <c r="G1742" s="206">
        <v>11024662</v>
      </c>
      <c r="H1742">
        <v>0</v>
      </c>
      <c r="I1742">
        <v>0</v>
      </c>
      <c r="J1742">
        <v>0</v>
      </c>
    </row>
    <row r="1743" spans="1:10" ht="14.5" x14ac:dyDescent="0.35">
      <c r="A1743" s="202">
        <v>20443</v>
      </c>
      <c r="B1743" s="202" t="s">
        <v>1742</v>
      </c>
      <c r="D1743" s="203">
        <v>2.1</v>
      </c>
      <c r="E1743" s="203" t="s">
        <v>215</v>
      </c>
      <c r="F1743" s="202">
        <v>2020</v>
      </c>
      <c r="G1743" s="202">
        <v>28642344</v>
      </c>
      <c r="H1743">
        <v>161379</v>
      </c>
      <c r="I1743">
        <v>10650</v>
      </c>
      <c r="J1743">
        <v>8996</v>
      </c>
    </row>
    <row r="1744" spans="1:10" ht="14.5" x14ac:dyDescent="0.35">
      <c r="A1744" s="202">
        <v>20443</v>
      </c>
      <c r="B1744" s="202" t="s">
        <v>1752</v>
      </c>
      <c r="D1744" s="203">
        <v>21.2</v>
      </c>
      <c r="E1744" s="203" t="s">
        <v>215</v>
      </c>
      <c r="F1744" s="202">
        <v>2020</v>
      </c>
      <c r="G1744" s="202">
        <v>2019832</v>
      </c>
      <c r="H1744">
        <v>27673</v>
      </c>
      <c r="I1744">
        <v>2723</v>
      </c>
      <c r="J1744">
        <v>8198</v>
      </c>
    </row>
    <row r="1745" spans="1:10" ht="14.5" x14ac:dyDescent="0.35">
      <c r="A1745" s="202">
        <v>20443</v>
      </c>
      <c r="B1745" s="202" t="s">
        <v>1753</v>
      </c>
      <c r="D1745" s="203">
        <v>23</v>
      </c>
      <c r="E1745" s="203" t="s">
        <v>215</v>
      </c>
      <c r="F1745" s="202">
        <v>2020</v>
      </c>
      <c r="G1745" s="202">
        <v>2003627</v>
      </c>
      <c r="H1745">
        <v>35245</v>
      </c>
      <c r="I1745">
        <v>1787</v>
      </c>
      <c r="J1745">
        <v>2047</v>
      </c>
    </row>
    <row r="1746" spans="1:10" ht="14.5" x14ac:dyDescent="0.35">
      <c r="A1746" s="202">
        <v>20443</v>
      </c>
      <c r="B1746" s="202" t="s">
        <v>1754</v>
      </c>
      <c r="D1746" s="203">
        <v>24</v>
      </c>
      <c r="E1746" s="203" t="s">
        <v>215</v>
      </c>
      <c r="F1746" s="202">
        <v>2020</v>
      </c>
      <c r="G1746" s="202">
        <v>23480416</v>
      </c>
      <c r="H1746">
        <v>76180</v>
      </c>
      <c r="I1746">
        <v>5350</v>
      </c>
      <c r="J1746">
        <v>6309</v>
      </c>
    </row>
    <row r="1747" spans="1:10" ht="14.5" x14ac:dyDescent="0.35">
      <c r="A1747" s="202">
        <v>20443</v>
      </c>
      <c r="B1747" s="202" t="s">
        <v>1743</v>
      </c>
      <c r="D1747" s="203">
        <v>5.0999999999999996</v>
      </c>
      <c r="E1747" s="203" t="s">
        <v>215</v>
      </c>
      <c r="F1747" s="202">
        <v>2020</v>
      </c>
      <c r="G1747" s="202">
        <v>25959852</v>
      </c>
      <c r="H1747">
        <v>267059</v>
      </c>
      <c r="I1747">
        <v>19267</v>
      </c>
      <c r="J1747">
        <v>19570</v>
      </c>
    </row>
    <row r="1748" spans="1:10" ht="14.5" x14ac:dyDescent="0.35">
      <c r="A1748" s="202">
        <v>20443</v>
      </c>
      <c r="B1748" s="202" t="s">
        <v>1744</v>
      </c>
      <c r="D1748" s="203">
        <v>5.2</v>
      </c>
      <c r="E1748" s="203" t="s">
        <v>215</v>
      </c>
      <c r="F1748" s="202">
        <v>2020</v>
      </c>
      <c r="G1748" s="202">
        <v>16776151</v>
      </c>
      <c r="H1748">
        <v>133982</v>
      </c>
      <c r="I1748">
        <v>9428</v>
      </c>
      <c r="J1748">
        <v>8084</v>
      </c>
    </row>
    <row r="1749" spans="1:10" ht="14.5" x14ac:dyDescent="0.35">
      <c r="A1749" s="202">
        <v>20443</v>
      </c>
      <c r="B1749" s="202" t="s">
        <v>1745</v>
      </c>
      <c r="D1749" s="203">
        <v>9</v>
      </c>
      <c r="E1749" s="203" t="s">
        <v>215</v>
      </c>
      <c r="F1749" s="202">
        <v>2020</v>
      </c>
      <c r="G1749" s="202">
        <v>464898074</v>
      </c>
      <c r="H1749">
        <v>3496698</v>
      </c>
      <c r="I1749">
        <v>6143</v>
      </c>
      <c r="J1749">
        <v>10465</v>
      </c>
    </row>
    <row r="1750" spans="1:10" ht="14.5" x14ac:dyDescent="0.35">
      <c r="A1750" s="202">
        <v>20478</v>
      </c>
      <c r="B1750" s="202" t="s">
        <v>1755</v>
      </c>
      <c r="D1750" s="203">
        <v>1</v>
      </c>
      <c r="E1750" s="203" t="s">
        <v>215</v>
      </c>
      <c r="F1750" s="202">
        <v>2020</v>
      </c>
      <c r="G1750" s="202">
        <v>32881</v>
      </c>
      <c r="H1750">
        <v>582</v>
      </c>
      <c r="I1750">
        <v>64</v>
      </c>
      <c r="J1750">
        <v>25</v>
      </c>
    </row>
    <row r="1751" spans="1:10" ht="14.5" x14ac:dyDescent="0.35">
      <c r="A1751" s="202">
        <v>20478</v>
      </c>
      <c r="B1751" s="202" t="s">
        <v>1760</v>
      </c>
      <c r="D1751" s="203">
        <v>17.100000000000001</v>
      </c>
      <c r="E1751" s="203" t="s">
        <v>215</v>
      </c>
      <c r="F1751" s="202">
        <v>2020</v>
      </c>
      <c r="G1751" s="204">
        <v>4934397</v>
      </c>
      <c r="H1751">
        <v>157476</v>
      </c>
      <c r="I1751">
        <v>2226</v>
      </c>
      <c r="J1751">
        <v>1763</v>
      </c>
    </row>
    <row r="1752" spans="1:10" ht="14.5" x14ac:dyDescent="0.35">
      <c r="A1752" s="202">
        <v>20478</v>
      </c>
      <c r="B1752" s="202" t="s">
        <v>4432</v>
      </c>
      <c r="D1752" s="203">
        <v>17.2</v>
      </c>
      <c r="E1752" s="203" t="s">
        <v>215</v>
      </c>
      <c r="F1752" s="202">
        <v>2020</v>
      </c>
      <c r="G1752" s="203">
        <v>0</v>
      </c>
      <c r="H1752">
        <v>271</v>
      </c>
      <c r="I1752">
        <v>12</v>
      </c>
      <c r="J1752">
        <v>23</v>
      </c>
    </row>
    <row r="1753" spans="1:10" ht="14.5" x14ac:dyDescent="0.35">
      <c r="A1753" s="202">
        <v>20478</v>
      </c>
      <c r="B1753" s="202" t="s">
        <v>1761</v>
      </c>
      <c r="D1753" s="203">
        <v>18</v>
      </c>
      <c r="E1753" s="203" t="s">
        <v>215</v>
      </c>
      <c r="F1753" s="202">
        <v>2020</v>
      </c>
      <c r="G1753" s="202">
        <v>465243</v>
      </c>
      <c r="H1753">
        <v>8017</v>
      </c>
      <c r="I1753">
        <v>376</v>
      </c>
      <c r="J1753">
        <v>257</v>
      </c>
    </row>
    <row r="1754" spans="1:10" ht="14.5" x14ac:dyDescent="0.35">
      <c r="A1754" s="202">
        <v>20478</v>
      </c>
      <c r="B1754" s="202" t="s">
        <v>1762</v>
      </c>
      <c r="D1754" s="203">
        <v>19.3</v>
      </c>
      <c r="E1754" s="203" t="s">
        <v>215</v>
      </c>
      <c r="F1754" s="204">
        <v>2020</v>
      </c>
      <c r="G1754" s="205">
        <v>40886</v>
      </c>
      <c r="H1754">
        <v>80264</v>
      </c>
      <c r="I1754">
        <v>4286</v>
      </c>
      <c r="J1754">
        <v>4756</v>
      </c>
    </row>
    <row r="1755" spans="1:10" ht="14.5" x14ac:dyDescent="0.35">
      <c r="A1755" s="202">
        <v>20478</v>
      </c>
      <c r="B1755" s="202" t="s">
        <v>1763</v>
      </c>
      <c r="D1755" s="203">
        <v>19.399999999999999</v>
      </c>
      <c r="E1755" s="203" t="s">
        <v>215</v>
      </c>
      <c r="F1755" s="204">
        <v>2020</v>
      </c>
      <c r="G1755" s="206">
        <v>10308060</v>
      </c>
      <c r="H1755">
        <v>0</v>
      </c>
      <c r="I1755">
        <v>0</v>
      </c>
      <c r="J1755">
        <v>0</v>
      </c>
    </row>
    <row r="1756" spans="1:10" ht="14.5" x14ac:dyDescent="0.35">
      <c r="A1756" s="202">
        <v>20478</v>
      </c>
      <c r="B1756" s="202" t="s">
        <v>1756</v>
      </c>
      <c r="D1756" s="203">
        <v>2.1</v>
      </c>
      <c r="E1756" s="203" t="s">
        <v>215</v>
      </c>
      <c r="F1756" s="202">
        <v>2020</v>
      </c>
      <c r="G1756" s="202">
        <v>55561</v>
      </c>
      <c r="H1756">
        <v>1202</v>
      </c>
      <c r="I1756">
        <v>105</v>
      </c>
      <c r="J1756">
        <v>43</v>
      </c>
    </row>
    <row r="1757" spans="1:10" ht="14.5" x14ac:dyDescent="0.35">
      <c r="A1757" s="202">
        <v>20478</v>
      </c>
      <c r="B1757" s="202" t="s">
        <v>1764</v>
      </c>
      <c r="D1757" s="203">
        <v>21.2</v>
      </c>
      <c r="E1757" s="203" t="s">
        <v>215</v>
      </c>
      <c r="F1757" s="202">
        <v>2020</v>
      </c>
      <c r="G1757" s="202">
        <v>2101625</v>
      </c>
      <c r="H1757">
        <v>19164</v>
      </c>
      <c r="I1757">
        <v>1031</v>
      </c>
      <c r="J1757">
        <v>1234</v>
      </c>
    </row>
    <row r="1758" spans="1:10" ht="14.5" x14ac:dyDescent="0.35">
      <c r="A1758" s="202">
        <v>20478</v>
      </c>
      <c r="B1758" s="202" t="s">
        <v>1765</v>
      </c>
      <c r="D1758" s="203">
        <v>23</v>
      </c>
      <c r="E1758" s="203" t="s">
        <v>215</v>
      </c>
      <c r="F1758" s="202">
        <v>2020</v>
      </c>
      <c r="G1758" s="202">
        <v>561</v>
      </c>
      <c r="H1758">
        <v>26</v>
      </c>
      <c r="I1758">
        <v>1</v>
      </c>
      <c r="J1758">
        <v>1</v>
      </c>
    </row>
    <row r="1759" spans="1:10" ht="14.5" x14ac:dyDescent="0.35">
      <c r="A1759" s="202">
        <v>20478</v>
      </c>
      <c r="B1759" s="202" t="s">
        <v>1766</v>
      </c>
      <c r="D1759" s="203">
        <v>24</v>
      </c>
      <c r="E1759" s="203" t="s">
        <v>215</v>
      </c>
      <c r="F1759" s="202">
        <v>2020</v>
      </c>
      <c r="G1759" s="202">
        <v>4904590</v>
      </c>
      <c r="H1759">
        <v>5973</v>
      </c>
      <c r="I1759">
        <v>403</v>
      </c>
      <c r="J1759">
        <v>514</v>
      </c>
    </row>
    <row r="1760" spans="1:10" ht="14.5" x14ac:dyDescent="0.35">
      <c r="A1760" s="202">
        <v>20478</v>
      </c>
      <c r="B1760" s="202" t="s">
        <v>1757</v>
      </c>
      <c r="D1760" s="203">
        <v>5.0999999999999996</v>
      </c>
      <c r="E1760" s="203" t="s">
        <v>215</v>
      </c>
      <c r="F1760" s="202">
        <v>2020</v>
      </c>
      <c r="G1760" s="202">
        <v>6828613</v>
      </c>
      <c r="H1760">
        <v>62172</v>
      </c>
      <c r="I1760">
        <v>4001</v>
      </c>
      <c r="J1760">
        <v>4410</v>
      </c>
    </row>
    <row r="1761" spans="1:10" ht="14.5" x14ac:dyDescent="0.35">
      <c r="A1761" s="202">
        <v>20478</v>
      </c>
      <c r="B1761" s="202" t="s">
        <v>1758</v>
      </c>
      <c r="D1761" s="203">
        <v>5.2</v>
      </c>
      <c r="E1761" s="203" t="s">
        <v>215</v>
      </c>
      <c r="F1761" s="202">
        <v>2020</v>
      </c>
      <c r="G1761" s="202">
        <v>7611151</v>
      </c>
      <c r="H1761">
        <v>95891</v>
      </c>
      <c r="I1761">
        <v>5235</v>
      </c>
      <c r="J1761">
        <v>6878</v>
      </c>
    </row>
    <row r="1762" spans="1:10" ht="14.5" x14ac:dyDescent="0.35">
      <c r="A1762" s="202">
        <v>20478</v>
      </c>
      <c r="B1762" s="202" t="s">
        <v>1759</v>
      </c>
      <c r="D1762" s="203">
        <v>9</v>
      </c>
      <c r="E1762" s="203" t="s">
        <v>215</v>
      </c>
      <c r="F1762" s="202">
        <v>2020</v>
      </c>
      <c r="G1762" s="202">
        <v>48509</v>
      </c>
      <c r="H1762">
        <v>2042</v>
      </c>
      <c r="I1762">
        <v>134</v>
      </c>
      <c r="J1762">
        <v>143</v>
      </c>
    </row>
    <row r="1763" spans="1:10" ht="14.5" x14ac:dyDescent="0.35">
      <c r="A1763" s="202">
        <v>20494</v>
      </c>
      <c r="B1763" s="202" t="s">
        <v>1767</v>
      </c>
      <c r="D1763" s="203">
        <v>1</v>
      </c>
      <c r="E1763" s="203" t="s">
        <v>215</v>
      </c>
      <c r="F1763" s="202">
        <v>2020</v>
      </c>
      <c r="G1763" s="202">
        <v>104629</v>
      </c>
      <c r="H1763">
        <v>1100</v>
      </c>
      <c r="I1763">
        <v>71</v>
      </c>
      <c r="J1763">
        <v>43</v>
      </c>
    </row>
    <row r="1764" spans="1:10" ht="14.5" x14ac:dyDescent="0.35">
      <c r="A1764" s="202">
        <v>20494</v>
      </c>
      <c r="B1764" s="202" t="s">
        <v>1772</v>
      </c>
      <c r="D1764" s="203">
        <v>17.100000000000001</v>
      </c>
      <c r="E1764" s="203" t="s">
        <v>215</v>
      </c>
      <c r="F1764" s="202">
        <v>2020</v>
      </c>
      <c r="G1764" s="204">
        <v>125026</v>
      </c>
      <c r="H1764">
        <v>10779</v>
      </c>
      <c r="I1764">
        <v>347</v>
      </c>
      <c r="J1764">
        <v>616</v>
      </c>
    </row>
    <row r="1765" spans="1:10" ht="14.5" x14ac:dyDescent="0.35">
      <c r="A1765" s="202">
        <v>20494</v>
      </c>
      <c r="B1765" s="202" t="s">
        <v>1773</v>
      </c>
      <c r="D1765" s="203">
        <v>17.2</v>
      </c>
      <c r="E1765" s="203" t="s">
        <v>215</v>
      </c>
      <c r="F1765" s="202">
        <v>2020</v>
      </c>
      <c r="G1765" s="203">
        <v>34640</v>
      </c>
      <c r="H1765">
        <v>7089</v>
      </c>
      <c r="I1765">
        <v>212</v>
      </c>
      <c r="J1765">
        <v>259</v>
      </c>
    </row>
    <row r="1766" spans="1:10" ht="14.5" x14ac:dyDescent="0.35">
      <c r="A1766" s="202">
        <v>20494</v>
      </c>
      <c r="B1766" s="202" t="s">
        <v>1774</v>
      </c>
      <c r="D1766" s="203">
        <v>18</v>
      </c>
      <c r="E1766" s="203" t="s">
        <v>215</v>
      </c>
      <c r="F1766" s="202">
        <v>2020</v>
      </c>
      <c r="G1766" s="202">
        <v>262387</v>
      </c>
      <c r="H1766">
        <v>2166</v>
      </c>
      <c r="I1766">
        <v>141</v>
      </c>
      <c r="J1766">
        <v>-213</v>
      </c>
    </row>
    <row r="1767" spans="1:10" ht="14.5" x14ac:dyDescent="0.35">
      <c r="A1767" s="202">
        <v>20494</v>
      </c>
      <c r="B1767" s="202" t="s">
        <v>1775</v>
      </c>
      <c r="D1767" s="203">
        <v>19.3</v>
      </c>
      <c r="E1767" s="203" t="s">
        <v>215</v>
      </c>
      <c r="F1767" s="204">
        <v>2020</v>
      </c>
      <c r="G1767" s="205">
        <v>32857</v>
      </c>
      <c r="H1767">
        <v>47699</v>
      </c>
      <c r="I1767">
        <v>2530</v>
      </c>
      <c r="J1767">
        <v>2918</v>
      </c>
    </row>
    <row r="1768" spans="1:10" ht="14.5" x14ac:dyDescent="0.35">
      <c r="A1768" s="202">
        <v>20494</v>
      </c>
      <c r="B1768" s="202" t="s">
        <v>1776</v>
      </c>
      <c r="D1768" s="203">
        <v>19.399999999999999</v>
      </c>
      <c r="E1768" s="203" t="s">
        <v>215</v>
      </c>
      <c r="F1768" s="204">
        <v>2020</v>
      </c>
      <c r="G1768" s="206">
        <v>7619576</v>
      </c>
      <c r="H1768">
        <v>0</v>
      </c>
      <c r="I1768">
        <v>0</v>
      </c>
      <c r="J1768">
        <v>0</v>
      </c>
    </row>
    <row r="1769" spans="1:10" ht="14.5" x14ac:dyDescent="0.35">
      <c r="A1769" s="202">
        <v>20494</v>
      </c>
      <c r="B1769" s="202" t="s">
        <v>1768</v>
      </c>
      <c r="D1769" s="203">
        <v>2.1</v>
      </c>
      <c r="E1769" s="203" t="s">
        <v>215</v>
      </c>
      <c r="F1769" s="202">
        <v>2020</v>
      </c>
      <c r="G1769" s="202">
        <v>185017</v>
      </c>
      <c r="H1769">
        <v>1205</v>
      </c>
      <c r="I1769">
        <v>55</v>
      </c>
      <c r="J1769">
        <v>31</v>
      </c>
    </row>
    <row r="1770" spans="1:10" ht="14.5" x14ac:dyDescent="0.35">
      <c r="A1770" s="202">
        <v>20494</v>
      </c>
      <c r="B1770" s="202" t="s">
        <v>1777</v>
      </c>
      <c r="D1770" s="203">
        <v>21.2</v>
      </c>
      <c r="E1770" s="203" t="s">
        <v>215</v>
      </c>
      <c r="F1770" s="202">
        <v>2020</v>
      </c>
      <c r="G1770" s="202">
        <v>1435831</v>
      </c>
      <c r="H1770">
        <v>10719</v>
      </c>
      <c r="I1770">
        <v>604</v>
      </c>
      <c r="J1770">
        <v>661</v>
      </c>
    </row>
    <row r="1771" spans="1:10" ht="14.5" x14ac:dyDescent="0.35">
      <c r="A1771" s="202">
        <v>20494</v>
      </c>
      <c r="B1771" s="202" t="s">
        <v>1778</v>
      </c>
      <c r="D1771" s="203">
        <v>23</v>
      </c>
      <c r="E1771" s="203" t="s">
        <v>215</v>
      </c>
      <c r="F1771" s="202">
        <v>2020</v>
      </c>
      <c r="G1771" s="202">
        <v>3269</v>
      </c>
      <c r="H1771">
        <v>35</v>
      </c>
      <c r="I1771">
        <v>2</v>
      </c>
      <c r="J1771">
        <v>0</v>
      </c>
    </row>
    <row r="1772" spans="1:10" ht="14.5" x14ac:dyDescent="0.35">
      <c r="A1772" s="202">
        <v>20494</v>
      </c>
      <c r="B1772" s="202" t="s">
        <v>1769</v>
      </c>
      <c r="D1772" s="203">
        <v>5.0999999999999996</v>
      </c>
      <c r="E1772" s="203" t="s">
        <v>215</v>
      </c>
      <c r="F1772" s="202">
        <v>2020</v>
      </c>
      <c r="G1772" s="202">
        <v>10574807</v>
      </c>
      <c r="H1772">
        <v>74107</v>
      </c>
      <c r="I1772">
        <v>4902</v>
      </c>
      <c r="J1772">
        <v>5512</v>
      </c>
    </row>
    <row r="1773" spans="1:10" ht="14.5" x14ac:dyDescent="0.35">
      <c r="A1773" s="202">
        <v>20494</v>
      </c>
      <c r="B1773" s="202" t="s">
        <v>1770</v>
      </c>
      <c r="D1773" s="203">
        <v>5.2</v>
      </c>
      <c r="E1773" s="203" t="s">
        <v>215</v>
      </c>
      <c r="F1773" s="202">
        <v>2020</v>
      </c>
      <c r="G1773" s="202">
        <v>7422329</v>
      </c>
      <c r="H1773">
        <v>48543</v>
      </c>
      <c r="I1773">
        <v>2658</v>
      </c>
      <c r="J1773">
        <v>3125</v>
      </c>
    </row>
    <row r="1774" spans="1:10" ht="14.5" x14ac:dyDescent="0.35">
      <c r="A1774" s="202">
        <v>20494</v>
      </c>
      <c r="B1774" s="202" t="s">
        <v>1771</v>
      </c>
      <c r="D1774" s="203">
        <v>9</v>
      </c>
      <c r="E1774" s="203" t="s">
        <v>215</v>
      </c>
      <c r="F1774" s="202">
        <v>2020</v>
      </c>
      <c r="G1774" s="202">
        <v>32843</v>
      </c>
      <c r="H1774">
        <v>1200</v>
      </c>
      <c r="I1774">
        <v>86</v>
      </c>
      <c r="J1774">
        <v>92</v>
      </c>
    </row>
    <row r="1775" spans="1:10" ht="14.5" x14ac:dyDescent="0.35">
      <c r="A1775" s="202">
        <v>20508</v>
      </c>
      <c r="B1775" s="202" t="s">
        <v>1779</v>
      </c>
      <c r="D1775" s="203">
        <v>1</v>
      </c>
      <c r="E1775" s="203" t="s">
        <v>215</v>
      </c>
      <c r="F1775" s="202">
        <v>2020</v>
      </c>
      <c r="G1775" s="202">
        <v>102291</v>
      </c>
      <c r="H1775">
        <v>685</v>
      </c>
      <c r="I1775">
        <v>51</v>
      </c>
      <c r="J1775">
        <v>29</v>
      </c>
    </row>
    <row r="1776" spans="1:10" ht="14.5" x14ac:dyDescent="0.35">
      <c r="A1776" s="202">
        <v>20508</v>
      </c>
      <c r="B1776" s="202" t="s">
        <v>1784</v>
      </c>
      <c r="D1776" s="203">
        <v>17.100000000000001</v>
      </c>
      <c r="E1776" s="203" t="s">
        <v>215</v>
      </c>
      <c r="F1776" s="202">
        <v>2020</v>
      </c>
      <c r="G1776" s="204">
        <v>1939361</v>
      </c>
      <c r="H1776">
        <v>38658</v>
      </c>
      <c r="I1776">
        <v>1813</v>
      </c>
      <c r="J1776">
        <v>1233</v>
      </c>
    </row>
    <row r="1777" spans="1:10" ht="14.5" x14ac:dyDescent="0.35">
      <c r="A1777" s="202">
        <v>20508</v>
      </c>
      <c r="B1777" s="202" t="s">
        <v>4433</v>
      </c>
      <c r="D1777" s="203">
        <v>17.2</v>
      </c>
      <c r="E1777" s="203" t="s">
        <v>215</v>
      </c>
      <c r="F1777" s="202">
        <v>2020</v>
      </c>
      <c r="G1777" s="203">
        <v>18243</v>
      </c>
      <c r="H1777">
        <v>422</v>
      </c>
      <c r="I1777">
        <v>16</v>
      </c>
      <c r="J1777">
        <v>17</v>
      </c>
    </row>
    <row r="1778" spans="1:10" ht="14.5" x14ac:dyDescent="0.35">
      <c r="A1778" s="202">
        <v>20508</v>
      </c>
      <c r="B1778" s="202" t="s">
        <v>1785</v>
      </c>
      <c r="D1778" s="203">
        <v>18</v>
      </c>
      <c r="E1778" s="203" t="s">
        <v>215</v>
      </c>
      <c r="F1778" s="202">
        <v>2020</v>
      </c>
      <c r="G1778" s="202">
        <v>557663</v>
      </c>
      <c r="H1778">
        <v>6405</v>
      </c>
      <c r="I1778">
        <v>320</v>
      </c>
      <c r="J1778">
        <v>144</v>
      </c>
    </row>
    <row r="1779" spans="1:10" ht="14.5" x14ac:dyDescent="0.35">
      <c r="A1779" s="202">
        <v>20508</v>
      </c>
      <c r="B1779" s="202" t="s">
        <v>1786</v>
      </c>
      <c r="D1779" s="203">
        <v>19.3</v>
      </c>
      <c r="E1779" s="203" t="s">
        <v>215</v>
      </c>
      <c r="F1779" s="204">
        <v>2020</v>
      </c>
      <c r="G1779" s="205">
        <v>47932</v>
      </c>
      <c r="H1779">
        <v>80350</v>
      </c>
      <c r="I1779">
        <v>3488</v>
      </c>
      <c r="J1779">
        <v>3867</v>
      </c>
    </row>
    <row r="1780" spans="1:10" ht="14.5" x14ac:dyDescent="0.35">
      <c r="A1780" s="202">
        <v>20508</v>
      </c>
      <c r="B1780" s="202" t="s">
        <v>1787</v>
      </c>
      <c r="D1780" s="203">
        <v>19.399999999999999</v>
      </c>
      <c r="E1780" s="203" t="s">
        <v>215</v>
      </c>
      <c r="F1780" s="204">
        <v>2020</v>
      </c>
      <c r="G1780" s="206">
        <v>11916168</v>
      </c>
      <c r="H1780">
        <v>0</v>
      </c>
      <c r="I1780">
        <v>0</v>
      </c>
      <c r="J1780">
        <v>0</v>
      </c>
    </row>
    <row r="1781" spans="1:10" ht="14.5" x14ac:dyDescent="0.35">
      <c r="A1781" s="202">
        <v>20508</v>
      </c>
      <c r="B1781" s="202" t="s">
        <v>1780</v>
      </c>
      <c r="D1781" s="203">
        <v>2.1</v>
      </c>
      <c r="E1781" s="203" t="s">
        <v>215</v>
      </c>
      <c r="F1781" s="202">
        <v>2020</v>
      </c>
      <c r="G1781" s="202">
        <v>446253</v>
      </c>
      <c r="H1781">
        <v>1856</v>
      </c>
      <c r="I1781">
        <v>130</v>
      </c>
      <c r="J1781">
        <v>79</v>
      </c>
    </row>
    <row r="1782" spans="1:10" ht="14.5" x14ac:dyDescent="0.35">
      <c r="A1782" s="202">
        <v>20508</v>
      </c>
      <c r="B1782" s="202" t="s">
        <v>1788</v>
      </c>
      <c r="D1782" s="203">
        <v>21.2</v>
      </c>
      <c r="E1782" s="203" t="s">
        <v>215</v>
      </c>
      <c r="F1782" s="202">
        <v>2020</v>
      </c>
      <c r="G1782" s="202">
        <v>2714309</v>
      </c>
      <c r="H1782">
        <v>19126</v>
      </c>
      <c r="I1782">
        <v>1074</v>
      </c>
      <c r="J1782">
        <v>1245</v>
      </c>
    </row>
    <row r="1783" spans="1:10" ht="14.5" x14ac:dyDescent="0.35">
      <c r="A1783" s="202">
        <v>20508</v>
      </c>
      <c r="B1783" s="202" t="s">
        <v>1789</v>
      </c>
      <c r="D1783" s="203">
        <v>23</v>
      </c>
      <c r="E1783" s="203" t="s">
        <v>215</v>
      </c>
      <c r="F1783" s="202">
        <v>2020</v>
      </c>
      <c r="G1783" s="202">
        <v>1321</v>
      </c>
      <c r="H1783">
        <v>22</v>
      </c>
      <c r="I1783">
        <v>1</v>
      </c>
      <c r="J1783">
        <v>1</v>
      </c>
    </row>
    <row r="1784" spans="1:10" ht="14.5" x14ac:dyDescent="0.35">
      <c r="A1784" s="202">
        <v>20508</v>
      </c>
      <c r="B1784" s="202" t="s">
        <v>1781</v>
      </c>
      <c r="D1784" s="203">
        <v>5.0999999999999996</v>
      </c>
      <c r="E1784" s="203" t="s">
        <v>215</v>
      </c>
      <c r="F1784" s="202">
        <v>2020</v>
      </c>
      <c r="G1784" s="202">
        <v>15442274</v>
      </c>
      <c r="H1784">
        <v>113833</v>
      </c>
      <c r="I1784">
        <v>8297</v>
      </c>
      <c r="J1784">
        <v>9278</v>
      </c>
    </row>
    <row r="1785" spans="1:10" ht="14.5" x14ac:dyDescent="0.35">
      <c r="A1785" s="202">
        <v>20508</v>
      </c>
      <c r="B1785" s="202" t="s">
        <v>1782</v>
      </c>
      <c r="D1785" s="203">
        <v>5.2</v>
      </c>
      <c r="E1785" s="203" t="s">
        <v>215</v>
      </c>
      <c r="F1785" s="202">
        <v>2020</v>
      </c>
      <c r="G1785" s="202">
        <v>13193873</v>
      </c>
      <c r="H1785">
        <v>123202</v>
      </c>
      <c r="I1785">
        <v>7010</v>
      </c>
      <c r="J1785">
        <v>8560</v>
      </c>
    </row>
    <row r="1786" spans="1:10" ht="14.5" x14ac:dyDescent="0.35">
      <c r="A1786" s="202">
        <v>20508</v>
      </c>
      <c r="B1786" s="202" t="s">
        <v>1783</v>
      </c>
      <c r="D1786" s="203">
        <v>9</v>
      </c>
      <c r="E1786" s="203" t="s">
        <v>215</v>
      </c>
      <c r="F1786" s="202">
        <v>2020</v>
      </c>
      <c r="G1786" s="202">
        <v>14342</v>
      </c>
      <c r="H1786">
        <v>137</v>
      </c>
      <c r="I1786">
        <v>9</v>
      </c>
      <c r="J1786">
        <v>14</v>
      </c>
    </row>
    <row r="1787" spans="1:10" ht="14.5" x14ac:dyDescent="0.35">
      <c r="A1787" s="202">
        <v>20516</v>
      </c>
      <c r="B1787" s="202" t="s">
        <v>1790</v>
      </c>
      <c r="D1787" s="203">
        <v>24</v>
      </c>
      <c r="E1787" s="203" t="s">
        <v>215</v>
      </c>
      <c r="F1787" s="202">
        <v>2020</v>
      </c>
      <c r="G1787" s="202">
        <v>1476468</v>
      </c>
      <c r="H1787">
        <v>17814</v>
      </c>
      <c r="I1787">
        <v>1156</v>
      </c>
      <c r="J1787">
        <v>2592</v>
      </c>
    </row>
    <row r="1788" spans="1:10" ht="14.5" x14ac:dyDescent="0.35">
      <c r="A1788" s="202">
        <v>20699</v>
      </c>
      <c r="B1788" s="202" t="s">
        <v>1795</v>
      </c>
      <c r="D1788" s="203">
        <v>11</v>
      </c>
      <c r="E1788" s="203" t="s">
        <v>215</v>
      </c>
      <c r="F1788" s="202">
        <v>2020</v>
      </c>
      <c r="G1788" s="202">
        <v>2092</v>
      </c>
      <c r="H1788">
        <v>667</v>
      </c>
      <c r="I1788">
        <v>8</v>
      </c>
      <c r="J1788">
        <v>18</v>
      </c>
    </row>
    <row r="1789" spans="1:10" ht="14.5" x14ac:dyDescent="0.35">
      <c r="A1789" s="202">
        <v>20699</v>
      </c>
      <c r="B1789" s="202" t="s">
        <v>1796</v>
      </c>
      <c r="D1789" s="203">
        <v>17.100000000000001</v>
      </c>
      <c r="E1789" s="203" t="s">
        <v>215</v>
      </c>
      <c r="F1789" s="202">
        <v>2020</v>
      </c>
      <c r="G1789" s="204">
        <v>74643873</v>
      </c>
      <c r="H1789">
        <v>760154</v>
      </c>
      <c r="I1789">
        <v>8295</v>
      </c>
      <c r="J1789">
        <v>16610</v>
      </c>
    </row>
    <row r="1790" spans="1:10" ht="14.5" x14ac:dyDescent="0.35">
      <c r="A1790" s="202">
        <v>20699</v>
      </c>
      <c r="B1790" s="202" t="s">
        <v>1797</v>
      </c>
      <c r="D1790" s="203">
        <v>17.2</v>
      </c>
      <c r="E1790" s="203" t="s">
        <v>215</v>
      </c>
      <c r="F1790" s="202">
        <v>2020</v>
      </c>
      <c r="G1790" s="203">
        <v>5574512</v>
      </c>
      <c r="H1790">
        <v>18716</v>
      </c>
      <c r="I1790">
        <v>183</v>
      </c>
      <c r="J1790">
        <v>364</v>
      </c>
    </row>
    <row r="1791" spans="1:10" ht="14.5" x14ac:dyDescent="0.35">
      <c r="A1791" s="202">
        <v>20699</v>
      </c>
      <c r="B1791" s="202" t="s">
        <v>1798</v>
      </c>
      <c r="D1791" s="203">
        <v>18</v>
      </c>
      <c r="E1791" s="203" t="s">
        <v>215</v>
      </c>
      <c r="F1791" s="202">
        <v>2020</v>
      </c>
      <c r="G1791" s="202">
        <v>3940684</v>
      </c>
      <c r="H1791">
        <v>32664</v>
      </c>
      <c r="I1791">
        <v>312</v>
      </c>
      <c r="J1791">
        <v>599</v>
      </c>
    </row>
    <row r="1792" spans="1:10" ht="14.5" x14ac:dyDescent="0.35">
      <c r="A1792" s="202">
        <v>20699</v>
      </c>
      <c r="B1792" s="202" t="s">
        <v>1799</v>
      </c>
      <c r="D1792" s="203">
        <v>19.3</v>
      </c>
      <c r="E1792" s="203" t="s">
        <v>215</v>
      </c>
      <c r="F1792" s="204">
        <v>2020</v>
      </c>
      <c r="G1792" s="205">
        <v>27868</v>
      </c>
      <c r="H1792">
        <v>97110</v>
      </c>
      <c r="I1792">
        <v>988</v>
      </c>
      <c r="J1792">
        <v>2030</v>
      </c>
    </row>
    <row r="1793" spans="1:10" ht="14.5" x14ac:dyDescent="0.35">
      <c r="A1793" s="202">
        <v>20699</v>
      </c>
      <c r="B1793" s="202" t="s">
        <v>1800</v>
      </c>
      <c r="D1793" s="203">
        <v>19.399999999999999</v>
      </c>
      <c r="E1793" s="203" t="s">
        <v>215</v>
      </c>
      <c r="F1793" s="204">
        <v>2020</v>
      </c>
      <c r="G1793" s="206">
        <v>10921202</v>
      </c>
      <c r="H1793">
        <v>0</v>
      </c>
      <c r="I1793">
        <v>0</v>
      </c>
      <c r="J1793">
        <v>0</v>
      </c>
    </row>
    <row r="1794" spans="1:10" ht="14.5" x14ac:dyDescent="0.35">
      <c r="A1794" s="202">
        <v>20699</v>
      </c>
      <c r="B1794" s="202" t="s">
        <v>1791</v>
      </c>
      <c r="D1794" s="203">
        <v>2.4</v>
      </c>
      <c r="E1794" s="203" t="s">
        <v>215</v>
      </c>
      <c r="F1794" s="202">
        <v>2020</v>
      </c>
      <c r="G1794" s="202">
        <v>4969006</v>
      </c>
      <c r="H1794">
        <v>97680</v>
      </c>
      <c r="I1794">
        <v>1066</v>
      </c>
      <c r="J1794">
        <v>2045</v>
      </c>
    </row>
    <row r="1795" spans="1:10" ht="14.5" x14ac:dyDescent="0.35">
      <c r="A1795" s="202">
        <v>20699</v>
      </c>
      <c r="B1795" s="202" t="s">
        <v>1801</v>
      </c>
      <c r="D1795" s="203">
        <v>21.2</v>
      </c>
      <c r="E1795" s="203" t="s">
        <v>215</v>
      </c>
      <c r="F1795" s="202">
        <v>2020</v>
      </c>
      <c r="G1795" s="202">
        <v>1010469</v>
      </c>
      <c r="H1795">
        <v>5119</v>
      </c>
      <c r="I1795">
        <v>59</v>
      </c>
      <c r="J1795">
        <v>131</v>
      </c>
    </row>
    <row r="1796" spans="1:10" ht="14.5" x14ac:dyDescent="0.35">
      <c r="A1796" s="202">
        <v>20699</v>
      </c>
      <c r="B1796" s="202" t="s">
        <v>1792</v>
      </c>
      <c r="D1796" s="203">
        <v>5.0999999999999996</v>
      </c>
      <c r="E1796" s="203" t="s">
        <v>215</v>
      </c>
      <c r="F1796" s="202">
        <v>2020</v>
      </c>
      <c r="G1796" s="202">
        <v>9608214</v>
      </c>
      <c r="H1796">
        <v>53728</v>
      </c>
      <c r="I1796">
        <v>523</v>
      </c>
      <c r="J1796">
        <v>1029</v>
      </c>
    </row>
    <row r="1797" spans="1:10" ht="14.5" x14ac:dyDescent="0.35">
      <c r="A1797" s="202">
        <v>20699</v>
      </c>
      <c r="B1797" s="202" t="s">
        <v>1793</v>
      </c>
      <c r="D1797" s="203">
        <v>5.2</v>
      </c>
      <c r="E1797" s="203" t="s">
        <v>215</v>
      </c>
      <c r="F1797" s="202">
        <v>2020</v>
      </c>
      <c r="G1797" s="202">
        <v>4843814</v>
      </c>
      <c r="H1797">
        <v>44952</v>
      </c>
      <c r="I1797">
        <v>443</v>
      </c>
      <c r="J1797">
        <v>875</v>
      </c>
    </row>
    <row r="1798" spans="1:10" ht="14.5" x14ac:dyDescent="0.35">
      <c r="A1798" s="202">
        <v>20699</v>
      </c>
      <c r="B1798" s="202" t="s">
        <v>1794</v>
      </c>
      <c r="D1798" s="203">
        <v>9</v>
      </c>
      <c r="E1798" s="203" t="s">
        <v>215</v>
      </c>
      <c r="F1798" s="202">
        <v>2020</v>
      </c>
      <c r="G1798" s="202">
        <v>215909</v>
      </c>
      <c r="H1798">
        <v>22332</v>
      </c>
      <c r="I1798">
        <v>252</v>
      </c>
      <c r="J1798">
        <v>503</v>
      </c>
    </row>
    <row r="1799" spans="1:10" ht="14.5" x14ac:dyDescent="0.35">
      <c r="A1799" s="202">
        <v>20702</v>
      </c>
      <c r="B1799" s="202" t="s">
        <v>1805</v>
      </c>
      <c r="D1799" s="203">
        <v>17.100000000000001</v>
      </c>
      <c r="E1799" s="203" t="s">
        <v>215</v>
      </c>
      <c r="F1799" s="202">
        <v>2020</v>
      </c>
      <c r="G1799" s="204">
        <v>1603285</v>
      </c>
      <c r="H1799">
        <v>4781</v>
      </c>
      <c r="I1799">
        <v>152</v>
      </c>
      <c r="J1799">
        <v>302</v>
      </c>
    </row>
    <row r="1800" spans="1:10" ht="14.5" x14ac:dyDescent="0.35">
      <c r="A1800" s="202">
        <v>20702</v>
      </c>
      <c r="B1800" s="202" t="s">
        <v>1806</v>
      </c>
      <c r="D1800" s="203">
        <v>17.2</v>
      </c>
      <c r="E1800" s="203" t="s">
        <v>215</v>
      </c>
      <c r="F1800" s="202">
        <v>2020</v>
      </c>
      <c r="G1800" s="203">
        <v>2728445</v>
      </c>
      <c r="H1800">
        <v>26786</v>
      </c>
      <c r="I1800">
        <v>904</v>
      </c>
      <c r="J1800">
        <v>1802</v>
      </c>
    </row>
    <row r="1801" spans="1:10" ht="14.5" x14ac:dyDescent="0.35">
      <c r="A1801" s="202">
        <v>20702</v>
      </c>
      <c r="B1801" s="202" t="s">
        <v>1807</v>
      </c>
      <c r="D1801" s="203">
        <v>19.3</v>
      </c>
      <c r="E1801" s="203" t="s">
        <v>215</v>
      </c>
      <c r="F1801" s="204">
        <v>2020</v>
      </c>
      <c r="G1801" s="205">
        <v>949</v>
      </c>
      <c r="H1801">
        <v>3054</v>
      </c>
      <c r="I1801">
        <v>100</v>
      </c>
      <c r="J1801">
        <v>206</v>
      </c>
    </row>
    <row r="1802" spans="1:10" ht="14.5" x14ac:dyDescent="0.35">
      <c r="A1802" s="202">
        <v>20702</v>
      </c>
      <c r="B1802" s="202" t="s">
        <v>1808</v>
      </c>
      <c r="D1802" s="203">
        <v>19.399999999999999</v>
      </c>
      <c r="E1802" s="203" t="s">
        <v>215</v>
      </c>
      <c r="F1802" s="204">
        <v>2020</v>
      </c>
      <c r="G1802" s="206">
        <v>361288</v>
      </c>
      <c r="H1802">
        <v>0</v>
      </c>
      <c r="I1802">
        <v>0</v>
      </c>
      <c r="J1802">
        <v>0</v>
      </c>
    </row>
    <row r="1803" spans="1:10" ht="14.5" x14ac:dyDescent="0.35">
      <c r="A1803" s="202">
        <v>20702</v>
      </c>
      <c r="B1803" s="202" t="s">
        <v>1809</v>
      </c>
      <c r="D1803" s="203">
        <v>21.2</v>
      </c>
      <c r="E1803" s="203" t="s">
        <v>215</v>
      </c>
      <c r="F1803" s="202">
        <v>2020</v>
      </c>
      <c r="G1803" s="202">
        <v>44477</v>
      </c>
      <c r="H1803">
        <v>333</v>
      </c>
      <c r="I1803">
        <v>11</v>
      </c>
      <c r="J1803">
        <v>24</v>
      </c>
    </row>
    <row r="1804" spans="1:10" ht="14.5" x14ac:dyDescent="0.35">
      <c r="A1804" s="202">
        <v>20702</v>
      </c>
      <c r="B1804" s="202" t="s">
        <v>1802</v>
      </c>
      <c r="D1804" s="203">
        <v>5.0999999999999996</v>
      </c>
      <c r="E1804" s="203" t="s">
        <v>215</v>
      </c>
      <c r="F1804" s="202">
        <v>2020</v>
      </c>
      <c r="G1804" s="202">
        <v>2854363</v>
      </c>
      <c r="H1804">
        <v>18931</v>
      </c>
      <c r="I1804">
        <v>525</v>
      </c>
      <c r="J1804">
        <v>1036</v>
      </c>
    </row>
    <row r="1805" spans="1:10" ht="14.5" x14ac:dyDescent="0.35">
      <c r="A1805" s="202">
        <v>20702</v>
      </c>
      <c r="B1805" s="202" t="s">
        <v>1803</v>
      </c>
      <c r="D1805" s="203">
        <v>5.2</v>
      </c>
      <c r="E1805" s="203" t="s">
        <v>215</v>
      </c>
      <c r="F1805" s="202">
        <v>2020</v>
      </c>
      <c r="G1805" s="202">
        <v>1394831</v>
      </c>
      <c r="H1805">
        <v>14526</v>
      </c>
      <c r="I1805">
        <v>393</v>
      </c>
      <c r="J1805">
        <v>781</v>
      </c>
    </row>
    <row r="1806" spans="1:10" ht="14.5" x14ac:dyDescent="0.35">
      <c r="A1806" s="202">
        <v>20702</v>
      </c>
      <c r="B1806" s="202" t="s">
        <v>1804</v>
      </c>
      <c r="D1806" s="203">
        <v>9</v>
      </c>
      <c r="E1806" s="203" t="s">
        <v>215</v>
      </c>
      <c r="F1806" s="202">
        <v>2020</v>
      </c>
      <c r="G1806" s="202">
        <v>242768</v>
      </c>
      <c r="H1806">
        <v>2948</v>
      </c>
      <c r="I1806">
        <v>92</v>
      </c>
      <c r="J1806">
        <v>186</v>
      </c>
    </row>
    <row r="1807" spans="1:10" ht="14.5" x14ac:dyDescent="0.35">
      <c r="A1807" s="202">
        <v>21075</v>
      </c>
      <c r="B1807" s="202" t="s">
        <v>1810</v>
      </c>
      <c r="D1807" s="203">
        <v>1</v>
      </c>
      <c r="E1807" s="203" t="s">
        <v>215</v>
      </c>
      <c r="F1807" s="202">
        <v>2020</v>
      </c>
      <c r="G1807" s="202">
        <v>1536264</v>
      </c>
      <c r="H1807">
        <v>1536</v>
      </c>
      <c r="I1807">
        <v>0</v>
      </c>
      <c r="J1807">
        <v>241</v>
      </c>
    </row>
    <row r="1808" spans="1:10" ht="14.5" x14ac:dyDescent="0.35">
      <c r="A1808" s="202">
        <v>21075</v>
      </c>
      <c r="B1808" s="202" t="s">
        <v>1813</v>
      </c>
      <c r="D1808" s="203">
        <v>17.100000000000001</v>
      </c>
      <c r="E1808" s="203" t="s">
        <v>215</v>
      </c>
      <c r="F1808" s="202">
        <v>2020</v>
      </c>
      <c r="G1808" s="204">
        <v>324589</v>
      </c>
      <c r="H1808">
        <v>292</v>
      </c>
      <c r="I1808">
        <v>0</v>
      </c>
      <c r="J1808">
        <v>45</v>
      </c>
    </row>
    <row r="1809" spans="1:10" ht="14.5" x14ac:dyDescent="0.35">
      <c r="A1809" s="202">
        <v>21075</v>
      </c>
      <c r="B1809" s="202" t="s">
        <v>4434</v>
      </c>
      <c r="D1809" s="203">
        <v>17.2</v>
      </c>
      <c r="E1809" s="203" t="s">
        <v>215</v>
      </c>
      <c r="F1809" s="202">
        <v>2020</v>
      </c>
      <c r="G1809" s="203">
        <v>0</v>
      </c>
      <c r="H1809">
        <v>0</v>
      </c>
      <c r="I1809">
        <v>0</v>
      </c>
      <c r="J1809">
        <v>0</v>
      </c>
    </row>
    <row r="1810" spans="1:10" ht="14.5" x14ac:dyDescent="0.35">
      <c r="A1810" s="202">
        <v>21075</v>
      </c>
      <c r="B1810" s="202" t="s">
        <v>1811</v>
      </c>
      <c r="D1810" s="203">
        <v>2.1</v>
      </c>
      <c r="E1810" s="203" t="s">
        <v>215</v>
      </c>
      <c r="F1810" s="202">
        <v>2020</v>
      </c>
      <c r="G1810" s="202">
        <v>5161662</v>
      </c>
      <c r="H1810">
        <v>5162</v>
      </c>
      <c r="I1810">
        <v>0</v>
      </c>
      <c r="J1810">
        <v>805</v>
      </c>
    </row>
    <row r="1811" spans="1:10" ht="14.5" x14ac:dyDescent="0.35">
      <c r="A1811" s="202">
        <v>21075</v>
      </c>
      <c r="B1811" s="202" t="s">
        <v>1812</v>
      </c>
      <c r="D1811" s="203">
        <v>4</v>
      </c>
      <c r="E1811" s="203" t="s">
        <v>215</v>
      </c>
      <c r="F1811" s="202">
        <v>2020</v>
      </c>
      <c r="G1811" s="202">
        <v>16681174</v>
      </c>
      <c r="H1811">
        <v>16681</v>
      </c>
      <c r="I1811">
        <v>0</v>
      </c>
      <c r="J1811">
        <v>2602</v>
      </c>
    </row>
    <row r="1812" spans="1:10" ht="14.5" x14ac:dyDescent="0.35">
      <c r="A1812" s="202">
        <v>21075</v>
      </c>
      <c r="B1812" s="202" t="s">
        <v>4435</v>
      </c>
      <c r="D1812" s="203">
        <v>9</v>
      </c>
      <c r="E1812" s="203" t="s">
        <v>215</v>
      </c>
      <c r="F1812" s="202">
        <v>2020</v>
      </c>
      <c r="G1812" s="202">
        <v>2822</v>
      </c>
      <c r="H1812">
        <v>3</v>
      </c>
      <c r="I1812">
        <v>0</v>
      </c>
      <c r="J1812">
        <v>0</v>
      </c>
    </row>
    <row r="1813" spans="1:10" ht="14.5" x14ac:dyDescent="0.35">
      <c r="A1813" s="202">
        <v>21105</v>
      </c>
      <c r="B1813" s="202" t="s">
        <v>1814</v>
      </c>
      <c r="D1813" s="203">
        <v>1</v>
      </c>
      <c r="E1813" s="203" t="s">
        <v>215</v>
      </c>
      <c r="F1813" s="202">
        <v>2020</v>
      </c>
      <c r="G1813" s="202">
        <v>3830071</v>
      </c>
      <c r="H1813">
        <v>13699</v>
      </c>
      <c r="I1813">
        <v>317</v>
      </c>
      <c r="J1813">
        <v>106</v>
      </c>
    </row>
    <row r="1814" spans="1:10" ht="14.5" x14ac:dyDescent="0.35">
      <c r="A1814" s="202">
        <v>21105</v>
      </c>
      <c r="B1814" s="202" t="s">
        <v>1819</v>
      </c>
      <c r="D1814" s="203">
        <v>17.100000000000001</v>
      </c>
      <c r="E1814" s="203" t="s">
        <v>215</v>
      </c>
      <c r="F1814" s="202">
        <v>2020</v>
      </c>
      <c r="G1814" s="204">
        <v>6625620</v>
      </c>
      <c r="H1814">
        <v>92706</v>
      </c>
      <c r="I1814">
        <v>3492</v>
      </c>
      <c r="J1814">
        <v>829</v>
      </c>
    </row>
    <row r="1815" spans="1:10" ht="14.5" x14ac:dyDescent="0.35">
      <c r="A1815" s="202">
        <v>21105</v>
      </c>
      <c r="B1815" s="202" t="s">
        <v>1820</v>
      </c>
      <c r="D1815" s="203">
        <v>17.2</v>
      </c>
      <c r="E1815" s="203" t="s">
        <v>215</v>
      </c>
      <c r="F1815" s="202">
        <v>2020</v>
      </c>
      <c r="G1815" s="203">
        <v>3313878</v>
      </c>
      <c r="H1815">
        <v>29403</v>
      </c>
      <c r="I1815">
        <v>1145</v>
      </c>
      <c r="J1815">
        <v>242</v>
      </c>
    </row>
    <row r="1816" spans="1:10" ht="14.5" x14ac:dyDescent="0.35">
      <c r="A1816" s="202">
        <v>21105</v>
      </c>
      <c r="B1816" s="202" t="s">
        <v>1821</v>
      </c>
      <c r="D1816" s="203">
        <v>18</v>
      </c>
      <c r="E1816" s="203" t="s">
        <v>215</v>
      </c>
      <c r="F1816" s="202">
        <v>2020</v>
      </c>
      <c r="G1816" s="202">
        <v>1213808</v>
      </c>
      <c r="H1816">
        <v>13825</v>
      </c>
      <c r="I1816">
        <v>0</v>
      </c>
      <c r="J1816">
        <v>0</v>
      </c>
    </row>
    <row r="1817" spans="1:10" ht="14.5" x14ac:dyDescent="0.35">
      <c r="A1817" s="202">
        <v>21105</v>
      </c>
      <c r="B1817" s="202" t="s">
        <v>1822</v>
      </c>
      <c r="D1817" s="203">
        <v>19.3</v>
      </c>
      <c r="E1817" s="203" t="s">
        <v>215</v>
      </c>
      <c r="F1817" s="204">
        <v>2020</v>
      </c>
      <c r="G1817" s="205">
        <v>11464</v>
      </c>
      <c r="H1817">
        <v>15043</v>
      </c>
      <c r="I1817">
        <v>6602</v>
      </c>
      <c r="J1817">
        <v>1589</v>
      </c>
    </row>
    <row r="1818" spans="1:10" ht="14.5" x14ac:dyDescent="0.35">
      <c r="A1818" s="202">
        <v>21105</v>
      </c>
      <c r="B1818" s="202" t="s">
        <v>1823</v>
      </c>
      <c r="D1818" s="203">
        <v>19.399999999999999</v>
      </c>
      <c r="E1818" s="203" t="s">
        <v>215</v>
      </c>
      <c r="F1818" s="204">
        <v>2020</v>
      </c>
      <c r="G1818" s="206">
        <v>1767391</v>
      </c>
      <c r="H1818">
        <v>0</v>
      </c>
      <c r="I1818">
        <v>0</v>
      </c>
      <c r="J1818">
        <v>0</v>
      </c>
    </row>
    <row r="1819" spans="1:10" ht="14.5" x14ac:dyDescent="0.35">
      <c r="A1819" s="202">
        <v>21105</v>
      </c>
      <c r="B1819" s="202" t="s">
        <v>1815</v>
      </c>
      <c r="D1819" s="203">
        <v>2.1</v>
      </c>
      <c r="E1819" s="203" t="s">
        <v>215</v>
      </c>
      <c r="F1819" s="202">
        <v>2020</v>
      </c>
      <c r="G1819" s="202">
        <v>2522</v>
      </c>
      <c r="H1819">
        <v>363</v>
      </c>
      <c r="I1819">
        <v>251</v>
      </c>
      <c r="J1819">
        <v>84</v>
      </c>
    </row>
    <row r="1820" spans="1:10" ht="14.5" x14ac:dyDescent="0.35">
      <c r="A1820" s="202">
        <v>21105</v>
      </c>
      <c r="B1820" s="202" t="s">
        <v>1824</v>
      </c>
      <c r="D1820" s="203">
        <v>21.2</v>
      </c>
      <c r="E1820" s="203" t="s">
        <v>215</v>
      </c>
      <c r="F1820" s="202">
        <v>2020</v>
      </c>
      <c r="G1820" s="202">
        <v>1014617</v>
      </c>
      <c r="H1820">
        <v>7730</v>
      </c>
      <c r="I1820">
        <v>1488</v>
      </c>
      <c r="J1820">
        <v>373</v>
      </c>
    </row>
    <row r="1821" spans="1:10" ht="14.5" x14ac:dyDescent="0.35">
      <c r="A1821" s="202">
        <v>21105</v>
      </c>
      <c r="B1821" s="202" t="s">
        <v>1825</v>
      </c>
      <c r="D1821" s="203">
        <v>24</v>
      </c>
      <c r="E1821" s="203" t="s">
        <v>215</v>
      </c>
      <c r="F1821" s="202">
        <v>2020</v>
      </c>
      <c r="G1821" s="202">
        <v>771387</v>
      </c>
      <c r="H1821">
        <v>3149</v>
      </c>
      <c r="I1821">
        <v>6887</v>
      </c>
      <c r="J1821">
        <v>416</v>
      </c>
    </row>
    <row r="1822" spans="1:10" ht="14.5" x14ac:dyDescent="0.35">
      <c r="A1822" s="202">
        <v>21105</v>
      </c>
      <c r="B1822" s="202" t="s">
        <v>1816</v>
      </c>
      <c r="D1822" s="203">
        <v>5.0999999999999996</v>
      </c>
      <c r="E1822" s="203" t="s">
        <v>215</v>
      </c>
      <c r="F1822" s="202">
        <v>2020</v>
      </c>
      <c r="G1822" s="202">
        <v>465698</v>
      </c>
      <c r="H1822">
        <v>7034</v>
      </c>
      <c r="I1822">
        <v>1170</v>
      </c>
      <c r="J1822">
        <v>386</v>
      </c>
    </row>
    <row r="1823" spans="1:10" ht="14.5" x14ac:dyDescent="0.35">
      <c r="A1823" s="202">
        <v>21105</v>
      </c>
      <c r="B1823" s="202" t="s">
        <v>1817</v>
      </c>
      <c r="D1823" s="203">
        <v>5.2</v>
      </c>
      <c r="E1823" s="203" t="s">
        <v>215</v>
      </c>
      <c r="F1823" s="202">
        <v>2020</v>
      </c>
      <c r="G1823" s="202">
        <v>1026925</v>
      </c>
      <c r="H1823">
        <v>11064</v>
      </c>
      <c r="I1823">
        <v>2155</v>
      </c>
      <c r="J1823">
        <v>613</v>
      </c>
    </row>
    <row r="1824" spans="1:10" ht="14.5" x14ac:dyDescent="0.35">
      <c r="A1824" s="202">
        <v>21105</v>
      </c>
      <c r="B1824" s="202" t="s">
        <v>1818</v>
      </c>
      <c r="D1824" s="203">
        <v>9</v>
      </c>
      <c r="E1824" s="203" t="s">
        <v>215</v>
      </c>
      <c r="F1824" s="202">
        <v>2020</v>
      </c>
      <c r="G1824" s="202">
        <v>2576330</v>
      </c>
      <c r="H1824">
        <v>31235</v>
      </c>
      <c r="I1824">
        <v>6258</v>
      </c>
      <c r="J1824">
        <v>2431</v>
      </c>
    </row>
    <row r="1825" spans="1:10" ht="14.5" x14ac:dyDescent="0.35">
      <c r="A1825" s="202">
        <v>21113</v>
      </c>
      <c r="B1825" s="202" t="s">
        <v>1826</v>
      </c>
      <c r="D1825" s="203">
        <v>1</v>
      </c>
      <c r="E1825" s="203" t="s">
        <v>215</v>
      </c>
      <c r="F1825" s="202">
        <v>2020</v>
      </c>
      <c r="G1825" s="202">
        <v>579</v>
      </c>
      <c r="H1825">
        <v>2541</v>
      </c>
      <c r="I1825">
        <v>1123</v>
      </c>
      <c r="J1825">
        <v>381</v>
      </c>
    </row>
    <row r="1826" spans="1:10" ht="14.5" x14ac:dyDescent="0.35">
      <c r="A1826" s="202">
        <v>21113</v>
      </c>
      <c r="B1826" s="202" t="s">
        <v>1831</v>
      </c>
      <c r="D1826" s="203">
        <v>17.100000000000001</v>
      </c>
      <c r="E1826" s="203" t="s">
        <v>215</v>
      </c>
      <c r="F1826" s="202">
        <v>2020</v>
      </c>
      <c r="G1826" s="204">
        <v>3345351</v>
      </c>
      <c r="H1826">
        <v>87442</v>
      </c>
      <c r="I1826">
        <v>12390</v>
      </c>
      <c r="J1826">
        <v>3019</v>
      </c>
    </row>
    <row r="1827" spans="1:10" ht="14.5" x14ac:dyDescent="0.35">
      <c r="A1827" s="202">
        <v>21113</v>
      </c>
      <c r="B1827" s="202" t="s">
        <v>1832</v>
      </c>
      <c r="D1827" s="203">
        <v>17.2</v>
      </c>
      <c r="E1827" s="203" t="s">
        <v>215</v>
      </c>
      <c r="F1827" s="202">
        <v>2020</v>
      </c>
      <c r="G1827" s="203">
        <v>1360122</v>
      </c>
      <c r="H1827">
        <v>24000</v>
      </c>
      <c r="I1827">
        <v>4063</v>
      </c>
      <c r="J1827">
        <v>888</v>
      </c>
    </row>
    <row r="1828" spans="1:10" ht="14.5" x14ac:dyDescent="0.35">
      <c r="A1828" s="202">
        <v>21113</v>
      </c>
      <c r="B1828" s="202" t="s">
        <v>1833</v>
      </c>
      <c r="D1828" s="203">
        <v>18</v>
      </c>
      <c r="E1828" s="203" t="s">
        <v>215</v>
      </c>
      <c r="F1828" s="202">
        <v>2020</v>
      </c>
      <c r="G1828" s="202">
        <v>199869</v>
      </c>
      <c r="H1828">
        <v>3108</v>
      </c>
      <c r="I1828">
        <v>0</v>
      </c>
      <c r="J1828">
        <v>0</v>
      </c>
    </row>
    <row r="1829" spans="1:10" ht="14.5" x14ac:dyDescent="0.35">
      <c r="A1829" s="202">
        <v>21113</v>
      </c>
      <c r="B1829" s="202" t="s">
        <v>1834</v>
      </c>
      <c r="D1829" s="203">
        <v>19.3</v>
      </c>
      <c r="E1829" s="203" t="s">
        <v>215</v>
      </c>
      <c r="F1829" s="204">
        <v>2020</v>
      </c>
      <c r="G1829" s="205">
        <v>62381</v>
      </c>
      <c r="H1829">
        <v>94067</v>
      </c>
      <c r="I1829">
        <v>23425</v>
      </c>
      <c r="J1829">
        <v>5781</v>
      </c>
    </row>
    <row r="1830" spans="1:10" ht="14.5" x14ac:dyDescent="0.35">
      <c r="A1830" s="202">
        <v>21113</v>
      </c>
      <c r="B1830" s="202" t="s">
        <v>1835</v>
      </c>
      <c r="D1830" s="203">
        <v>19.399999999999999</v>
      </c>
      <c r="E1830" s="203" t="s">
        <v>215</v>
      </c>
      <c r="F1830" s="204">
        <v>2020</v>
      </c>
      <c r="G1830" s="206">
        <v>10126461</v>
      </c>
      <c r="H1830">
        <v>0</v>
      </c>
      <c r="I1830">
        <v>0</v>
      </c>
      <c r="J1830">
        <v>0</v>
      </c>
    </row>
    <row r="1831" spans="1:10" ht="14.5" x14ac:dyDescent="0.35">
      <c r="A1831" s="202">
        <v>21113</v>
      </c>
      <c r="B1831" s="202" t="s">
        <v>1827</v>
      </c>
      <c r="D1831" s="203">
        <v>2.1</v>
      </c>
      <c r="E1831" s="203" t="s">
        <v>215</v>
      </c>
      <c r="F1831" s="202">
        <v>2020</v>
      </c>
      <c r="G1831" s="202">
        <v>801</v>
      </c>
      <c r="H1831">
        <v>1107</v>
      </c>
      <c r="I1831">
        <v>869</v>
      </c>
      <c r="J1831">
        <v>295</v>
      </c>
    </row>
    <row r="1832" spans="1:10" ht="14.5" x14ac:dyDescent="0.35">
      <c r="A1832" s="202">
        <v>21113</v>
      </c>
      <c r="B1832" s="202" t="s">
        <v>1836</v>
      </c>
      <c r="D1832" s="203">
        <v>21.2</v>
      </c>
      <c r="E1832" s="203" t="s">
        <v>215</v>
      </c>
      <c r="F1832" s="202">
        <v>2020</v>
      </c>
      <c r="G1832" s="202">
        <v>2923418</v>
      </c>
      <c r="H1832">
        <v>24830</v>
      </c>
      <c r="I1832">
        <v>5279</v>
      </c>
      <c r="J1832">
        <v>1354</v>
      </c>
    </row>
    <row r="1833" spans="1:10" ht="14.5" x14ac:dyDescent="0.35">
      <c r="A1833" s="202">
        <v>21113</v>
      </c>
      <c r="B1833" s="202" t="s">
        <v>1837</v>
      </c>
      <c r="D1833" s="203">
        <v>23</v>
      </c>
      <c r="E1833" s="203" t="s">
        <v>215</v>
      </c>
      <c r="F1833" s="202">
        <v>2020</v>
      </c>
      <c r="G1833" s="202">
        <v>406783</v>
      </c>
      <c r="H1833">
        <v>9609</v>
      </c>
      <c r="I1833">
        <v>1136</v>
      </c>
      <c r="J1833">
        <v>286</v>
      </c>
    </row>
    <row r="1834" spans="1:10" ht="14.5" x14ac:dyDescent="0.35">
      <c r="A1834" s="202">
        <v>21113</v>
      </c>
      <c r="B1834" s="202" t="s">
        <v>1838</v>
      </c>
      <c r="D1834" s="203">
        <v>24</v>
      </c>
      <c r="E1834" s="203" t="s">
        <v>215</v>
      </c>
      <c r="F1834" s="202">
        <v>2020</v>
      </c>
      <c r="G1834" s="202">
        <v>7229072</v>
      </c>
      <c r="H1834">
        <v>100583</v>
      </c>
      <c r="I1834">
        <v>24438</v>
      </c>
      <c r="J1834">
        <v>1741</v>
      </c>
    </row>
    <row r="1835" spans="1:10" ht="14.5" x14ac:dyDescent="0.35">
      <c r="A1835" s="202">
        <v>21113</v>
      </c>
      <c r="B1835" s="202" t="s">
        <v>1828</v>
      </c>
      <c r="D1835" s="203">
        <v>5.0999999999999996</v>
      </c>
      <c r="E1835" s="203" t="s">
        <v>215</v>
      </c>
      <c r="F1835" s="202">
        <v>2020</v>
      </c>
      <c r="G1835" s="202">
        <v>1408581</v>
      </c>
      <c r="H1835">
        <v>18902</v>
      </c>
      <c r="I1835">
        <v>4151</v>
      </c>
      <c r="J1835">
        <v>1385</v>
      </c>
    </row>
    <row r="1836" spans="1:10" ht="14.5" x14ac:dyDescent="0.35">
      <c r="A1836" s="202">
        <v>21113</v>
      </c>
      <c r="B1836" s="202" t="s">
        <v>1829</v>
      </c>
      <c r="D1836" s="203">
        <v>5.2</v>
      </c>
      <c r="E1836" s="203" t="s">
        <v>215</v>
      </c>
      <c r="F1836" s="202">
        <v>2020</v>
      </c>
      <c r="G1836" s="202">
        <v>2332613</v>
      </c>
      <c r="H1836">
        <v>28977</v>
      </c>
      <c r="I1836">
        <v>7647</v>
      </c>
      <c r="J1836">
        <v>2211</v>
      </c>
    </row>
    <row r="1837" spans="1:10" ht="14.5" x14ac:dyDescent="0.35">
      <c r="A1837" s="202">
        <v>21113</v>
      </c>
      <c r="B1837" s="202" t="s">
        <v>1830</v>
      </c>
      <c r="D1837" s="203">
        <v>9</v>
      </c>
      <c r="E1837" s="203" t="s">
        <v>215</v>
      </c>
      <c r="F1837" s="202">
        <v>2020</v>
      </c>
      <c r="G1837" s="202">
        <v>11709067</v>
      </c>
      <c r="H1837">
        <v>222595</v>
      </c>
      <c r="I1837">
        <v>22206</v>
      </c>
      <c r="J1837">
        <v>8676</v>
      </c>
    </row>
    <row r="1838" spans="1:10" ht="14.5" x14ac:dyDescent="0.35">
      <c r="A1838" s="202">
        <v>21172</v>
      </c>
      <c r="B1838" s="202" t="s">
        <v>4436</v>
      </c>
      <c r="D1838" s="203">
        <v>1</v>
      </c>
      <c r="E1838" s="203" t="s">
        <v>215</v>
      </c>
      <c r="F1838" s="202">
        <v>2020</v>
      </c>
      <c r="G1838" s="202">
        <v>56</v>
      </c>
      <c r="H1838">
        <v>38</v>
      </c>
      <c r="I1838">
        <v>1</v>
      </c>
      <c r="J1838">
        <v>2</v>
      </c>
    </row>
    <row r="1839" spans="1:10" ht="14.5" x14ac:dyDescent="0.35">
      <c r="A1839" s="202">
        <v>21172</v>
      </c>
      <c r="B1839" s="202" t="s">
        <v>1842</v>
      </c>
      <c r="D1839" s="203">
        <v>17.100000000000001</v>
      </c>
      <c r="E1839" s="203" t="s">
        <v>215</v>
      </c>
      <c r="F1839" s="202">
        <v>2020</v>
      </c>
      <c r="G1839" s="204">
        <v>2133565</v>
      </c>
      <c r="H1839">
        <v>27971</v>
      </c>
      <c r="I1839">
        <v>794</v>
      </c>
      <c r="J1839">
        <v>2006</v>
      </c>
    </row>
    <row r="1840" spans="1:10" ht="14.5" x14ac:dyDescent="0.35">
      <c r="A1840" s="202">
        <v>21172</v>
      </c>
      <c r="B1840" s="202" t="s">
        <v>1843</v>
      </c>
      <c r="D1840" s="203">
        <v>17.2</v>
      </c>
      <c r="E1840" s="203" t="s">
        <v>215</v>
      </c>
      <c r="F1840" s="202">
        <v>2020</v>
      </c>
      <c r="G1840" s="203">
        <v>1000</v>
      </c>
      <c r="H1840">
        <v>79</v>
      </c>
      <c r="I1840">
        <v>4</v>
      </c>
      <c r="J1840">
        <v>9</v>
      </c>
    </row>
    <row r="1841" spans="1:10" ht="14.5" x14ac:dyDescent="0.35">
      <c r="A1841" s="202">
        <v>21172</v>
      </c>
      <c r="B1841" s="202" t="s">
        <v>1844</v>
      </c>
      <c r="D1841" s="203">
        <v>19.3</v>
      </c>
      <c r="E1841" s="203" t="s">
        <v>215</v>
      </c>
      <c r="F1841" s="204">
        <v>2020</v>
      </c>
      <c r="G1841" s="205">
        <v>38982</v>
      </c>
      <c r="H1841">
        <v>49924</v>
      </c>
      <c r="I1841">
        <v>1675</v>
      </c>
      <c r="J1841">
        <v>4232</v>
      </c>
    </row>
    <row r="1842" spans="1:10" ht="14.5" x14ac:dyDescent="0.35">
      <c r="A1842" s="202">
        <v>21172</v>
      </c>
      <c r="B1842" s="202" t="s">
        <v>1845</v>
      </c>
      <c r="D1842" s="203">
        <v>19.399999999999999</v>
      </c>
      <c r="E1842" s="203" t="s">
        <v>215</v>
      </c>
      <c r="F1842" s="204">
        <v>2020</v>
      </c>
      <c r="G1842" s="206">
        <v>4695893</v>
      </c>
      <c r="H1842">
        <v>0</v>
      </c>
      <c r="I1842">
        <v>0</v>
      </c>
      <c r="J1842">
        <v>0</v>
      </c>
    </row>
    <row r="1843" spans="1:10" ht="14.5" x14ac:dyDescent="0.35">
      <c r="A1843" s="202">
        <v>21172</v>
      </c>
      <c r="B1843" s="202" t="s">
        <v>4437</v>
      </c>
      <c r="D1843" s="203">
        <v>2.1</v>
      </c>
      <c r="E1843" s="203" t="s">
        <v>215</v>
      </c>
      <c r="F1843" s="202">
        <v>2020</v>
      </c>
      <c r="G1843" s="202">
        <v>1321</v>
      </c>
      <c r="H1843">
        <v>32</v>
      </c>
      <c r="I1843">
        <v>1</v>
      </c>
      <c r="J1843">
        <v>2</v>
      </c>
    </row>
    <row r="1844" spans="1:10" ht="14.5" x14ac:dyDescent="0.35">
      <c r="A1844" s="202">
        <v>21172</v>
      </c>
      <c r="B1844" s="202" t="s">
        <v>1846</v>
      </c>
      <c r="D1844" s="203">
        <v>21.2</v>
      </c>
      <c r="E1844" s="203" t="s">
        <v>215</v>
      </c>
      <c r="F1844" s="202">
        <v>2020</v>
      </c>
      <c r="G1844" s="202">
        <v>742727</v>
      </c>
      <c r="H1844">
        <v>12829</v>
      </c>
      <c r="I1844">
        <v>438</v>
      </c>
      <c r="J1844">
        <v>1107</v>
      </c>
    </row>
    <row r="1845" spans="1:10" ht="14.5" x14ac:dyDescent="0.35">
      <c r="A1845" s="202">
        <v>21172</v>
      </c>
      <c r="B1845" s="202" t="s">
        <v>1839</v>
      </c>
      <c r="D1845" s="203">
        <v>5.0999999999999996</v>
      </c>
      <c r="E1845" s="203" t="s">
        <v>215</v>
      </c>
      <c r="F1845" s="202">
        <v>2020</v>
      </c>
      <c r="G1845" s="202">
        <v>161969</v>
      </c>
      <c r="H1845">
        <v>2106</v>
      </c>
      <c r="I1845">
        <v>78</v>
      </c>
      <c r="J1845">
        <v>197</v>
      </c>
    </row>
    <row r="1846" spans="1:10" ht="14.5" x14ac:dyDescent="0.35">
      <c r="A1846" s="202">
        <v>21172</v>
      </c>
      <c r="B1846" s="202" t="s">
        <v>1840</v>
      </c>
      <c r="D1846" s="203">
        <v>5.2</v>
      </c>
      <c r="E1846" s="203" t="s">
        <v>215</v>
      </c>
      <c r="F1846" s="202">
        <v>2020</v>
      </c>
      <c r="G1846" s="202">
        <v>27042</v>
      </c>
      <c r="H1846">
        <v>1176</v>
      </c>
      <c r="I1846">
        <v>43</v>
      </c>
      <c r="J1846">
        <v>109</v>
      </c>
    </row>
    <row r="1847" spans="1:10" ht="14.5" x14ac:dyDescent="0.35">
      <c r="A1847" s="202">
        <v>21172</v>
      </c>
      <c r="B1847" s="202" t="s">
        <v>1841</v>
      </c>
      <c r="D1847" s="203">
        <v>9</v>
      </c>
      <c r="E1847" s="203" t="s">
        <v>215</v>
      </c>
      <c r="F1847" s="202">
        <v>2020</v>
      </c>
      <c r="G1847" s="202">
        <v>26513</v>
      </c>
      <c r="H1847">
        <v>757</v>
      </c>
      <c r="I1847">
        <v>25</v>
      </c>
      <c r="J1847">
        <v>62</v>
      </c>
    </row>
    <row r="1848" spans="1:10" ht="14.5" x14ac:dyDescent="0.35">
      <c r="A1848" s="202">
        <v>21180</v>
      </c>
      <c r="B1848" s="202" t="s">
        <v>1847</v>
      </c>
      <c r="D1848" s="203">
        <v>1</v>
      </c>
      <c r="E1848" s="203" t="s">
        <v>215</v>
      </c>
      <c r="F1848" s="202">
        <v>2020</v>
      </c>
      <c r="G1848" s="202">
        <v>1373865</v>
      </c>
      <c r="H1848">
        <v>8559</v>
      </c>
      <c r="I1848">
        <v>1168</v>
      </c>
      <c r="J1848">
        <v>983</v>
      </c>
    </row>
    <row r="1849" spans="1:10" ht="14.5" x14ac:dyDescent="0.35">
      <c r="A1849" s="202">
        <v>21180</v>
      </c>
      <c r="B1849" s="202" t="s">
        <v>1850</v>
      </c>
      <c r="D1849" s="203">
        <v>17.100000000000001</v>
      </c>
      <c r="E1849" s="203" t="s">
        <v>215</v>
      </c>
      <c r="F1849" s="202">
        <v>2020</v>
      </c>
      <c r="G1849" s="204">
        <v>5338068</v>
      </c>
      <c r="H1849">
        <v>38859</v>
      </c>
      <c r="I1849">
        <v>5163</v>
      </c>
      <c r="J1849">
        <v>4690</v>
      </c>
    </row>
    <row r="1850" spans="1:10" ht="14.5" x14ac:dyDescent="0.35">
      <c r="A1850" s="202">
        <v>21180</v>
      </c>
      <c r="B1850" s="202" t="s">
        <v>1851</v>
      </c>
      <c r="D1850" s="203">
        <v>17.2</v>
      </c>
      <c r="E1850" s="203" t="s">
        <v>215</v>
      </c>
      <c r="F1850" s="202">
        <v>2020</v>
      </c>
      <c r="G1850" s="203">
        <v>359573</v>
      </c>
      <c r="H1850">
        <v>3080</v>
      </c>
      <c r="I1850">
        <v>445</v>
      </c>
      <c r="J1850">
        <v>401</v>
      </c>
    </row>
    <row r="1851" spans="1:10" ht="14.5" x14ac:dyDescent="0.35">
      <c r="A1851" s="202">
        <v>21180</v>
      </c>
      <c r="B1851" s="202" t="s">
        <v>1852</v>
      </c>
      <c r="D1851" s="203">
        <v>18</v>
      </c>
      <c r="E1851" s="203" t="s">
        <v>215</v>
      </c>
      <c r="F1851" s="202">
        <v>2020</v>
      </c>
      <c r="G1851" s="202">
        <v>1275029</v>
      </c>
      <c r="H1851">
        <v>8672</v>
      </c>
      <c r="I1851">
        <v>1170</v>
      </c>
      <c r="J1851">
        <v>1036</v>
      </c>
    </row>
    <row r="1852" spans="1:10" ht="14.5" x14ac:dyDescent="0.35">
      <c r="A1852" s="202">
        <v>21180</v>
      </c>
      <c r="B1852" s="202" t="s">
        <v>1853</v>
      </c>
      <c r="D1852" s="203">
        <v>19.100000000000001</v>
      </c>
      <c r="E1852" s="203" t="s">
        <v>215</v>
      </c>
      <c r="F1852" s="202">
        <v>2020</v>
      </c>
      <c r="G1852" s="205">
        <v>88865</v>
      </c>
      <c r="H1852">
        <v>18673</v>
      </c>
      <c r="I1852">
        <v>458</v>
      </c>
      <c r="J1852">
        <v>770</v>
      </c>
    </row>
    <row r="1853" spans="1:10" ht="14.5" x14ac:dyDescent="0.35">
      <c r="A1853" s="202">
        <v>21180</v>
      </c>
      <c r="B1853" s="202" t="s">
        <v>1854</v>
      </c>
      <c r="D1853" s="203">
        <v>19.2</v>
      </c>
      <c r="E1853" s="203" t="s">
        <v>215</v>
      </c>
      <c r="F1853" s="204">
        <v>2020</v>
      </c>
      <c r="G1853" s="206">
        <v>2193094</v>
      </c>
      <c r="H1853">
        <v>0</v>
      </c>
      <c r="I1853">
        <v>0</v>
      </c>
      <c r="J1853">
        <v>0</v>
      </c>
    </row>
    <row r="1854" spans="1:10" ht="14.5" x14ac:dyDescent="0.35">
      <c r="A1854" s="202">
        <v>21180</v>
      </c>
      <c r="B1854" s="202" t="s">
        <v>1855</v>
      </c>
      <c r="D1854" s="203">
        <v>19.3</v>
      </c>
      <c r="E1854" s="203" t="s">
        <v>215</v>
      </c>
      <c r="F1854" s="204">
        <v>2020</v>
      </c>
      <c r="G1854" s="205">
        <v>318316</v>
      </c>
      <c r="H1854">
        <v>348433</v>
      </c>
      <c r="I1854">
        <v>16370</v>
      </c>
      <c r="J1854">
        <v>17577</v>
      </c>
    </row>
    <row r="1855" spans="1:10" ht="14.5" x14ac:dyDescent="0.35">
      <c r="A1855" s="202">
        <v>21180</v>
      </c>
      <c r="B1855" s="202" t="s">
        <v>1856</v>
      </c>
      <c r="D1855" s="203">
        <v>19.399999999999999</v>
      </c>
      <c r="E1855" s="203" t="s">
        <v>215</v>
      </c>
      <c r="F1855" s="204">
        <v>2020</v>
      </c>
      <c r="G1855" s="206">
        <v>34762287</v>
      </c>
      <c r="H1855">
        <v>0</v>
      </c>
      <c r="I1855">
        <v>0</v>
      </c>
      <c r="J1855">
        <v>0</v>
      </c>
    </row>
    <row r="1856" spans="1:10" ht="14.5" x14ac:dyDescent="0.35">
      <c r="A1856" s="202">
        <v>21180</v>
      </c>
      <c r="B1856" s="202" t="s">
        <v>1848</v>
      </c>
      <c r="D1856" s="203">
        <v>2.1</v>
      </c>
      <c r="E1856" s="203" t="s">
        <v>215</v>
      </c>
      <c r="F1856" s="202">
        <v>2020</v>
      </c>
      <c r="G1856" s="202">
        <v>5884110</v>
      </c>
      <c r="H1856">
        <v>24226</v>
      </c>
      <c r="I1856">
        <v>3325</v>
      </c>
      <c r="J1856">
        <v>2831</v>
      </c>
    </row>
    <row r="1857" spans="1:10" ht="14.5" x14ac:dyDescent="0.35">
      <c r="A1857" s="202">
        <v>21180</v>
      </c>
      <c r="B1857" s="202" t="s">
        <v>1857</v>
      </c>
      <c r="D1857" s="203">
        <v>21.1</v>
      </c>
      <c r="E1857" s="203" t="s">
        <v>215</v>
      </c>
      <c r="F1857" s="202">
        <v>2020</v>
      </c>
      <c r="G1857" s="202">
        <v>3640397</v>
      </c>
      <c r="H1857">
        <v>23250</v>
      </c>
      <c r="I1857">
        <v>575</v>
      </c>
      <c r="J1857">
        <v>965</v>
      </c>
    </row>
    <row r="1858" spans="1:10" ht="14.5" x14ac:dyDescent="0.35">
      <c r="A1858" s="202">
        <v>21180</v>
      </c>
      <c r="B1858" s="202" t="s">
        <v>1858</v>
      </c>
      <c r="D1858" s="203">
        <v>21.2</v>
      </c>
      <c r="E1858" s="203" t="s">
        <v>215</v>
      </c>
      <c r="F1858" s="202">
        <v>2020</v>
      </c>
      <c r="G1858" s="202">
        <v>9549720</v>
      </c>
      <c r="H1858">
        <v>109759</v>
      </c>
      <c r="I1858">
        <v>5422</v>
      </c>
      <c r="J1858">
        <v>5762</v>
      </c>
    </row>
    <row r="1859" spans="1:10" ht="14.5" x14ac:dyDescent="0.35">
      <c r="A1859" s="202">
        <v>21180</v>
      </c>
      <c r="B1859" s="202" t="s">
        <v>1859</v>
      </c>
      <c r="D1859" s="203">
        <v>23</v>
      </c>
      <c r="E1859" s="203" t="s">
        <v>215</v>
      </c>
      <c r="F1859" s="202">
        <v>2020</v>
      </c>
      <c r="G1859" s="202">
        <v>276189</v>
      </c>
      <c r="H1859">
        <v>2334</v>
      </c>
      <c r="I1859">
        <v>355</v>
      </c>
      <c r="J1859">
        <v>350</v>
      </c>
    </row>
    <row r="1860" spans="1:10" ht="14.5" x14ac:dyDescent="0.35">
      <c r="A1860" s="202">
        <v>21180</v>
      </c>
      <c r="B1860" s="202" t="s">
        <v>1860</v>
      </c>
      <c r="D1860" s="203">
        <v>24</v>
      </c>
      <c r="E1860" s="203" t="s">
        <v>215</v>
      </c>
      <c r="F1860" s="202">
        <v>2020</v>
      </c>
      <c r="G1860" s="202">
        <v>17928</v>
      </c>
      <c r="H1860">
        <v>451</v>
      </c>
      <c r="I1860">
        <v>212</v>
      </c>
      <c r="J1860">
        <v>57</v>
      </c>
    </row>
    <row r="1861" spans="1:10" ht="14.5" x14ac:dyDescent="0.35">
      <c r="A1861" s="202">
        <v>21180</v>
      </c>
      <c r="B1861" s="202" t="s">
        <v>1849</v>
      </c>
      <c r="D1861" s="203">
        <v>9</v>
      </c>
      <c r="E1861" s="203" t="s">
        <v>215</v>
      </c>
      <c r="F1861" s="202">
        <v>2020</v>
      </c>
      <c r="G1861" s="202">
        <v>19703491</v>
      </c>
      <c r="H1861">
        <v>123512</v>
      </c>
      <c r="I1861">
        <v>9922</v>
      </c>
      <c r="J1861">
        <v>5093</v>
      </c>
    </row>
    <row r="1862" spans="1:10" ht="14.5" x14ac:dyDescent="0.35">
      <c r="A1862" s="202">
        <v>21253</v>
      </c>
      <c r="B1862" s="202" t="s">
        <v>1861</v>
      </c>
      <c r="D1862" s="203">
        <v>1</v>
      </c>
      <c r="E1862" s="203" t="s">
        <v>215</v>
      </c>
      <c r="F1862" s="202">
        <v>2020</v>
      </c>
      <c r="G1862" s="202">
        <v>1993573</v>
      </c>
      <c r="H1862">
        <v>12797</v>
      </c>
      <c r="I1862">
        <v>1860</v>
      </c>
      <c r="J1862">
        <v>444</v>
      </c>
    </row>
    <row r="1863" spans="1:10" ht="14.5" x14ac:dyDescent="0.35">
      <c r="A1863" s="202">
        <v>21253</v>
      </c>
      <c r="B1863" s="202" t="s">
        <v>1865</v>
      </c>
      <c r="D1863" s="203">
        <v>17.100000000000001</v>
      </c>
      <c r="E1863" s="203" t="s">
        <v>215</v>
      </c>
      <c r="F1863" s="202">
        <v>2020</v>
      </c>
      <c r="G1863" s="204">
        <v>2510334</v>
      </c>
      <c r="H1863">
        <v>17746</v>
      </c>
      <c r="I1863">
        <v>2460</v>
      </c>
      <c r="J1863">
        <v>397</v>
      </c>
    </row>
    <row r="1864" spans="1:10" ht="14.5" x14ac:dyDescent="0.35">
      <c r="A1864" s="202">
        <v>21253</v>
      </c>
      <c r="B1864" s="202" t="s">
        <v>4438</v>
      </c>
      <c r="D1864" s="203">
        <v>17.2</v>
      </c>
      <c r="E1864" s="203" t="s">
        <v>215</v>
      </c>
      <c r="F1864" s="202">
        <v>2020</v>
      </c>
      <c r="G1864" s="203">
        <v>0</v>
      </c>
      <c r="H1864">
        <v>0</v>
      </c>
      <c r="I1864">
        <v>0</v>
      </c>
      <c r="J1864">
        <v>0</v>
      </c>
    </row>
    <row r="1865" spans="1:10" ht="14.5" x14ac:dyDescent="0.35">
      <c r="A1865" s="202">
        <v>21253</v>
      </c>
      <c r="B1865" s="202" t="s">
        <v>1866</v>
      </c>
      <c r="D1865" s="203">
        <v>19.100000000000001</v>
      </c>
      <c r="E1865" s="203" t="s">
        <v>215</v>
      </c>
      <c r="F1865" s="202">
        <v>2020</v>
      </c>
      <c r="G1865" s="205">
        <v>14133453</v>
      </c>
      <c r="H1865">
        <v>1212059</v>
      </c>
      <c r="I1865">
        <v>97302</v>
      </c>
      <c r="J1865">
        <v>20444</v>
      </c>
    </row>
    <row r="1866" spans="1:10" ht="14.5" x14ac:dyDescent="0.35">
      <c r="A1866" s="202">
        <v>21253</v>
      </c>
      <c r="B1866" s="202" t="s">
        <v>1867</v>
      </c>
      <c r="D1866" s="203">
        <v>19.2</v>
      </c>
      <c r="E1866" s="203" t="s">
        <v>215</v>
      </c>
      <c r="F1866" s="204">
        <v>2020</v>
      </c>
      <c r="G1866" s="206">
        <v>178027069</v>
      </c>
      <c r="H1866">
        <v>0</v>
      </c>
      <c r="I1866">
        <v>0</v>
      </c>
      <c r="J1866">
        <v>0</v>
      </c>
    </row>
    <row r="1867" spans="1:10" ht="14.5" x14ac:dyDescent="0.35">
      <c r="A1867" s="202">
        <v>21253</v>
      </c>
      <c r="B1867" s="202" t="s">
        <v>1862</v>
      </c>
      <c r="D1867" s="203">
        <v>2.1</v>
      </c>
      <c r="E1867" s="203" t="s">
        <v>215</v>
      </c>
      <c r="F1867" s="202">
        <v>2020</v>
      </c>
      <c r="G1867" s="202">
        <v>6991289</v>
      </c>
      <c r="H1867">
        <v>33615</v>
      </c>
      <c r="I1867">
        <v>4898</v>
      </c>
      <c r="J1867">
        <v>1169</v>
      </c>
    </row>
    <row r="1868" spans="1:10" ht="14.5" x14ac:dyDescent="0.35">
      <c r="A1868" s="202">
        <v>21253</v>
      </c>
      <c r="B1868" s="202" t="s">
        <v>1868</v>
      </c>
      <c r="D1868" s="203">
        <v>21.1</v>
      </c>
      <c r="E1868" s="203" t="s">
        <v>215</v>
      </c>
      <c r="F1868" s="202">
        <v>2020</v>
      </c>
      <c r="G1868" s="202">
        <v>173549283</v>
      </c>
      <c r="H1868">
        <v>936910</v>
      </c>
      <c r="I1868">
        <v>75273</v>
      </c>
      <c r="J1868">
        <v>15612</v>
      </c>
    </row>
    <row r="1869" spans="1:10" ht="14.5" x14ac:dyDescent="0.35">
      <c r="A1869" s="202">
        <v>21253</v>
      </c>
      <c r="B1869" s="202" t="s">
        <v>1863</v>
      </c>
      <c r="D1869" s="203">
        <v>4</v>
      </c>
      <c r="E1869" s="203" t="s">
        <v>215</v>
      </c>
      <c r="F1869" s="202">
        <v>2020</v>
      </c>
      <c r="G1869" s="202">
        <v>140302104</v>
      </c>
      <c r="H1869">
        <v>683299</v>
      </c>
      <c r="I1869">
        <v>107052</v>
      </c>
      <c r="J1869">
        <v>25019</v>
      </c>
    </row>
    <row r="1870" spans="1:10" ht="14.5" x14ac:dyDescent="0.35">
      <c r="A1870" s="202">
        <v>21253</v>
      </c>
      <c r="B1870" s="202" t="s">
        <v>1864</v>
      </c>
      <c r="D1870" s="203">
        <v>9</v>
      </c>
      <c r="E1870" s="203" t="s">
        <v>215</v>
      </c>
      <c r="F1870" s="202">
        <v>2020</v>
      </c>
      <c r="G1870" s="202">
        <v>7189014</v>
      </c>
      <c r="H1870">
        <v>35763</v>
      </c>
      <c r="I1870">
        <v>9832</v>
      </c>
      <c r="J1870">
        <v>1205</v>
      </c>
    </row>
    <row r="1871" spans="1:10" ht="14.5" x14ac:dyDescent="0.35">
      <c r="A1871" s="202">
        <v>21261</v>
      </c>
      <c r="B1871" s="202" t="s">
        <v>1871</v>
      </c>
      <c r="D1871" s="203">
        <v>17.100000000000001</v>
      </c>
      <c r="E1871" s="203" t="s">
        <v>215</v>
      </c>
      <c r="F1871" s="202">
        <v>2020</v>
      </c>
      <c r="G1871" s="204">
        <v>238244</v>
      </c>
      <c r="H1871">
        <v>7419</v>
      </c>
      <c r="I1871">
        <v>1171</v>
      </c>
      <c r="J1871">
        <v>1378</v>
      </c>
    </row>
    <row r="1872" spans="1:10" ht="14.5" x14ac:dyDescent="0.35">
      <c r="A1872" s="202">
        <v>21261</v>
      </c>
      <c r="B1872" s="202" t="s">
        <v>4439</v>
      </c>
      <c r="D1872" s="203">
        <v>17.2</v>
      </c>
      <c r="E1872" s="203" t="s">
        <v>215</v>
      </c>
      <c r="F1872" s="202">
        <v>2020</v>
      </c>
      <c r="G1872" s="203">
        <v>0</v>
      </c>
      <c r="H1872">
        <v>0</v>
      </c>
      <c r="I1872">
        <v>0</v>
      </c>
      <c r="J1872">
        <v>0</v>
      </c>
    </row>
    <row r="1873" spans="1:10" ht="14.5" x14ac:dyDescent="0.35">
      <c r="A1873" s="202">
        <v>21261</v>
      </c>
      <c r="B1873" s="202" t="s">
        <v>1872</v>
      </c>
      <c r="D1873" s="203">
        <v>18</v>
      </c>
      <c r="E1873" s="203" t="s">
        <v>215</v>
      </c>
      <c r="F1873" s="202">
        <v>2020</v>
      </c>
      <c r="G1873" s="202">
        <v>1035117</v>
      </c>
      <c r="H1873">
        <v>-307</v>
      </c>
      <c r="I1873">
        <v>298</v>
      </c>
      <c r="J1873">
        <v>1050</v>
      </c>
    </row>
    <row r="1874" spans="1:10" ht="14.5" x14ac:dyDescent="0.35">
      <c r="A1874" s="202">
        <v>21261</v>
      </c>
      <c r="B1874" s="202" t="s">
        <v>1873</v>
      </c>
      <c r="D1874" s="203">
        <v>19.100000000000001</v>
      </c>
      <c r="E1874" s="203" t="s">
        <v>215</v>
      </c>
      <c r="F1874" s="202">
        <v>2020</v>
      </c>
      <c r="G1874" s="205">
        <v>144898</v>
      </c>
      <c r="H1874">
        <v>48330</v>
      </c>
      <c r="I1874">
        <v>5422</v>
      </c>
      <c r="J1874">
        <v>6630</v>
      </c>
    </row>
    <row r="1875" spans="1:10" ht="14.5" x14ac:dyDescent="0.35">
      <c r="A1875" s="202">
        <v>21261</v>
      </c>
      <c r="B1875" s="202" t="s">
        <v>1874</v>
      </c>
      <c r="D1875" s="203">
        <v>19.2</v>
      </c>
      <c r="E1875" s="203" t="s">
        <v>215</v>
      </c>
      <c r="F1875" s="204">
        <v>2020</v>
      </c>
      <c r="G1875" s="206">
        <v>2225016</v>
      </c>
      <c r="H1875">
        <v>0</v>
      </c>
      <c r="I1875">
        <v>0</v>
      </c>
      <c r="J1875">
        <v>0</v>
      </c>
    </row>
    <row r="1876" spans="1:10" ht="14.5" x14ac:dyDescent="0.35">
      <c r="A1876" s="202">
        <v>21261</v>
      </c>
      <c r="B1876" s="202" t="s">
        <v>4440</v>
      </c>
      <c r="D1876" s="203">
        <v>19.3</v>
      </c>
      <c r="E1876" s="203" t="s">
        <v>215</v>
      </c>
      <c r="F1876" s="204">
        <v>2020</v>
      </c>
      <c r="G1876" s="205">
        <v>0</v>
      </c>
      <c r="H1876">
        <v>16862</v>
      </c>
      <c r="I1876">
        <v>298</v>
      </c>
      <c r="J1876">
        <v>701</v>
      </c>
    </row>
    <row r="1877" spans="1:10" ht="14.5" x14ac:dyDescent="0.35">
      <c r="A1877" s="202">
        <v>21261</v>
      </c>
      <c r="B1877" s="202" t="s">
        <v>1875</v>
      </c>
      <c r="D1877" s="203">
        <v>19.399999999999999</v>
      </c>
      <c r="E1877" s="203" t="s">
        <v>215</v>
      </c>
      <c r="F1877" s="204">
        <v>2020</v>
      </c>
      <c r="G1877" s="206">
        <v>8890103</v>
      </c>
      <c r="H1877">
        <v>0</v>
      </c>
      <c r="I1877">
        <v>0</v>
      </c>
      <c r="J1877">
        <v>0</v>
      </c>
    </row>
    <row r="1878" spans="1:10" ht="14.5" x14ac:dyDescent="0.35">
      <c r="A1878" s="202">
        <v>21261</v>
      </c>
      <c r="B1878" s="202" t="s">
        <v>1876</v>
      </c>
      <c r="D1878" s="203">
        <v>21.1</v>
      </c>
      <c r="E1878" s="203" t="s">
        <v>215</v>
      </c>
      <c r="F1878" s="202">
        <v>2020</v>
      </c>
      <c r="G1878" s="202">
        <v>2207489</v>
      </c>
      <c r="H1878">
        <v>39924</v>
      </c>
      <c r="I1878">
        <v>4460</v>
      </c>
      <c r="J1878">
        <v>5453</v>
      </c>
    </row>
    <row r="1879" spans="1:10" ht="14.5" x14ac:dyDescent="0.35">
      <c r="A1879" s="202">
        <v>21261</v>
      </c>
      <c r="B1879" s="202" t="s">
        <v>1877</v>
      </c>
      <c r="D1879" s="203">
        <v>24</v>
      </c>
      <c r="E1879" s="203" t="s">
        <v>215</v>
      </c>
      <c r="F1879" s="202">
        <v>2020</v>
      </c>
      <c r="G1879" s="202">
        <v>100</v>
      </c>
      <c r="H1879">
        <v>40</v>
      </c>
      <c r="I1879">
        <v>8</v>
      </c>
      <c r="J1879">
        <v>2</v>
      </c>
    </row>
    <row r="1880" spans="1:10" ht="14.5" x14ac:dyDescent="0.35">
      <c r="A1880" s="202">
        <v>21261</v>
      </c>
      <c r="B1880" s="202" t="s">
        <v>1869</v>
      </c>
      <c r="D1880" s="203">
        <v>4</v>
      </c>
      <c r="E1880" s="203" t="s">
        <v>215</v>
      </c>
      <c r="F1880" s="202">
        <v>2020</v>
      </c>
      <c r="G1880" s="202">
        <v>3082422</v>
      </c>
      <c r="H1880">
        <v>57550</v>
      </c>
      <c r="I1880">
        <v>6535</v>
      </c>
      <c r="J1880">
        <v>7688</v>
      </c>
    </row>
    <row r="1881" spans="1:10" ht="14.5" x14ac:dyDescent="0.35">
      <c r="A1881" s="202">
        <v>21261</v>
      </c>
      <c r="B1881" s="202" t="s">
        <v>1870</v>
      </c>
      <c r="D1881" s="203">
        <v>9</v>
      </c>
      <c r="E1881" s="203" t="s">
        <v>215</v>
      </c>
      <c r="F1881" s="202">
        <v>2020</v>
      </c>
      <c r="G1881" s="202">
        <v>34251</v>
      </c>
      <c r="H1881">
        <v>1477</v>
      </c>
      <c r="I1881">
        <v>233</v>
      </c>
      <c r="J1881">
        <v>274</v>
      </c>
    </row>
    <row r="1882" spans="1:10" ht="14.5" x14ac:dyDescent="0.35">
      <c r="A1882" s="202">
        <v>21326</v>
      </c>
      <c r="B1882" s="202" t="s">
        <v>1878</v>
      </c>
      <c r="D1882" s="203">
        <v>1</v>
      </c>
      <c r="E1882" s="203" t="s">
        <v>215</v>
      </c>
      <c r="F1882" s="202">
        <v>2020</v>
      </c>
      <c r="G1882" s="202">
        <v>669</v>
      </c>
      <c r="H1882">
        <v>40</v>
      </c>
      <c r="I1882">
        <v>1</v>
      </c>
      <c r="J1882">
        <v>-1</v>
      </c>
    </row>
    <row r="1883" spans="1:10" ht="14.5" x14ac:dyDescent="0.35">
      <c r="A1883" s="202">
        <v>21326</v>
      </c>
      <c r="B1883" s="202" t="s">
        <v>1881</v>
      </c>
      <c r="D1883" s="203">
        <v>17.100000000000001</v>
      </c>
      <c r="E1883" s="203" t="s">
        <v>215</v>
      </c>
      <c r="F1883" s="202">
        <v>2020</v>
      </c>
      <c r="G1883" s="204">
        <v>63784</v>
      </c>
      <c r="H1883">
        <v>1658</v>
      </c>
      <c r="I1883">
        <v>84</v>
      </c>
      <c r="J1883">
        <v>92</v>
      </c>
    </row>
    <row r="1884" spans="1:10" ht="14.5" x14ac:dyDescent="0.35">
      <c r="A1884" s="202">
        <v>21326</v>
      </c>
      <c r="B1884" s="202" t="s">
        <v>4441</v>
      </c>
      <c r="D1884" s="203">
        <v>17.2</v>
      </c>
      <c r="E1884" s="203" t="s">
        <v>215</v>
      </c>
      <c r="F1884" s="202">
        <v>2020</v>
      </c>
      <c r="G1884" s="203">
        <v>0</v>
      </c>
      <c r="H1884">
        <v>0</v>
      </c>
      <c r="I1884">
        <v>0</v>
      </c>
      <c r="J1884">
        <v>0</v>
      </c>
    </row>
    <row r="1885" spans="1:10" ht="14.5" x14ac:dyDescent="0.35">
      <c r="A1885" s="202">
        <v>21326</v>
      </c>
      <c r="B1885" s="202" t="s">
        <v>1882</v>
      </c>
      <c r="D1885" s="203">
        <v>19.3</v>
      </c>
      <c r="E1885" s="203" t="s">
        <v>215</v>
      </c>
      <c r="F1885" s="204">
        <v>2020</v>
      </c>
      <c r="G1885" s="205">
        <v>327</v>
      </c>
      <c r="H1885">
        <v>218023</v>
      </c>
      <c r="I1885">
        <v>5189</v>
      </c>
      <c r="J1885">
        <v>7821</v>
      </c>
    </row>
    <row r="1886" spans="1:10" ht="14.5" x14ac:dyDescent="0.35">
      <c r="A1886" s="202">
        <v>21326</v>
      </c>
      <c r="B1886" s="202" t="s">
        <v>1883</v>
      </c>
      <c r="D1886" s="203">
        <v>19.399999999999999</v>
      </c>
      <c r="E1886" s="203" t="s">
        <v>215</v>
      </c>
      <c r="F1886" s="204">
        <v>2020</v>
      </c>
      <c r="G1886" s="206">
        <v>14825997</v>
      </c>
      <c r="H1886">
        <v>0</v>
      </c>
      <c r="I1886">
        <v>0</v>
      </c>
      <c r="J1886">
        <v>0</v>
      </c>
    </row>
    <row r="1887" spans="1:10" ht="14.5" x14ac:dyDescent="0.35">
      <c r="A1887" s="202">
        <v>21326</v>
      </c>
      <c r="B1887" s="202" t="s">
        <v>1879</v>
      </c>
      <c r="D1887" s="203">
        <v>2.1</v>
      </c>
      <c r="E1887" s="203" t="s">
        <v>215</v>
      </c>
      <c r="F1887" s="202">
        <v>2020</v>
      </c>
      <c r="G1887" s="202">
        <v>390</v>
      </c>
      <c r="H1887">
        <v>83</v>
      </c>
      <c r="I1887">
        <v>3</v>
      </c>
      <c r="J1887">
        <v>3</v>
      </c>
    </row>
    <row r="1888" spans="1:10" ht="14.5" x14ac:dyDescent="0.35">
      <c r="A1888" s="202">
        <v>21326</v>
      </c>
      <c r="B1888" s="202" t="s">
        <v>1884</v>
      </c>
      <c r="D1888" s="203">
        <v>21.2</v>
      </c>
      <c r="E1888" s="203" t="s">
        <v>215</v>
      </c>
      <c r="F1888" s="202">
        <v>2020</v>
      </c>
      <c r="G1888" s="202">
        <v>5055463</v>
      </c>
      <c r="H1888">
        <v>44164</v>
      </c>
      <c r="I1888">
        <v>1487</v>
      </c>
      <c r="J1888">
        <v>6326</v>
      </c>
    </row>
    <row r="1889" spans="1:10" ht="14.5" x14ac:dyDescent="0.35">
      <c r="A1889" s="202">
        <v>21326</v>
      </c>
      <c r="B1889" s="202" t="s">
        <v>1880</v>
      </c>
      <c r="D1889" s="203">
        <v>9</v>
      </c>
      <c r="E1889" s="203" t="s">
        <v>215</v>
      </c>
      <c r="F1889" s="202">
        <v>2020</v>
      </c>
      <c r="G1889" s="202">
        <v>622022</v>
      </c>
      <c r="H1889">
        <v>10662</v>
      </c>
      <c r="I1889">
        <v>243</v>
      </c>
      <c r="J1889">
        <v>362</v>
      </c>
    </row>
    <row r="1890" spans="1:10" ht="14.5" x14ac:dyDescent="0.35">
      <c r="A1890" s="202">
        <v>21407</v>
      </c>
      <c r="B1890" s="202" t="s">
        <v>1885</v>
      </c>
      <c r="D1890" s="203">
        <v>1</v>
      </c>
      <c r="E1890" s="203" t="s">
        <v>215</v>
      </c>
      <c r="F1890" s="202">
        <v>2020</v>
      </c>
      <c r="G1890" s="202">
        <v>878951</v>
      </c>
      <c r="H1890">
        <v>30265</v>
      </c>
      <c r="I1890">
        <v>2095</v>
      </c>
      <c r="J1890">
        <v>1513</v>
      </c>
    </row>
    <row r="1891" spans="1:10" ht="14.5" x14ac:dyDescent="0.35">
      <c r="A1891" s="202">
        <v>21407</v>
      </c>
      <c r="B1891" s="202" t="s">
        <v>1889</v>
      </c>
      <c r="D1891" s="203">
        <v>17.100000000000001</v>
      </c>
      <c r="E1891" s="203" t="s">
        <v>215</v>
      </c>
      <c r="F1891" s="202">
        <v>2020</v>
      </c>
      <c r="G1891" s="204">
        <v>4667664</v>
      </c>
      <c r="H1891">
        <v>53038</v>
      </c>
      <c r="I1891">
        <v>3671</v>
      </c>
      <c r="J1891">
        <v>2782</v>
      </c>
    </row>
    <row r="1892" spans="1:10" ht="14.5" x14ac:dyDescent="0.35">
      <c r="A1892" s="202">
        <v>21407</v>
      </c>
      <c r="B1892" s="202" t="s">
        <v>1890</v>
      </c>
      <c r="D1892" s="203">
        <v>17.2</v>
      </c>
      <c r="E1892" s="203" t="s">
        <v>215</v>
      </c>
      <c r="F1892" s="202">
        <v>2020</v>
      </c>
      <c r="G1892" s="203">
        <v>81372</v>
      </c>
      <c r="H1892">
        <v>3192</v>
      </c>
      <c r="I1892">
        <v>221</v>
      </c>
      <c r="J1892">
        <v>168</v>
      </c>
    </row>
    <row r="1893" spans="1:10" ht="14.5" x14ac:dyDescent="0.35">
      <c r="A1893" s="202">
        <v>21407</v>
      </c>
      <c r="B1893" s="202" t="s">
        <v>1891</v>
      </c>
      <c r="D1893" s="203">
        <v>18</v>
      </c>
      <c r="E1893" s="203" t="s">
        <v>215</v>
      </c>
      <c r="F1893" s="202">
        <v>2020</v>
      </c>
      <c r="G1893" s="202">
        <v>535007</v>
      </c>
      <c r="H1893">
        <v>7909</v>
      </c>
      <c r="I1893">
        <v>547</v>
      </c>
      <c r="J1893">
        <v>426</v>
      </c>
    </row>
    <row r="1894" spans="1:10" ht="14.5" x14ac:dyDescent="0.35">
      <c r="A1894" s="202">
        <v>21407</v>
      </c>
      <c r="B1894" s="202" t="s">
        <v>1892</v>
      </c>
      <c r="D1894" s="203">
        <v>19.3</v>
      </c>
      <c r="E1894" s="203" t="s">
        <v>215</v>
      </c>
      <c r="F1894" s="204">
        <v>2020</v>
      </c>
      <c r="G1894" s="205">
        <v>19338</v>
      </c>
      <c r="H1894">
        <v>74676</v>
      </c>
      <c r="I1894">
        <v>5168</v>
      </c>
      <c r="J1894">
        <v>3912</v>
      </c>
    </row>
    <row r="1895" spans="1:10" ht="14.5" x14ac:dyDescent="0.35">
      <c r="A1895" s="202">
        <v>21407</v>
      </c>
      <c r="B1895" s="202" t="s">
        <v>1893</v>
      </c>
      <c r="D1895" s="203">
        <v>19.399999999999999</v>
      </c>
      <c r="E1895" s="203" t="s">
        <v>215</v>
      </c>
      <c r="F1895" s="204">
        <v>2020</v>
      </c>
      <c r="G1895" s="206">
        <v>4168077</v>
      </c>
      <c r="H1895">
        <v>0</v>
      </c>
      <c r="I1895">
        <v>0</v>
      </c>
      <c r="J1895">
        <v>0</v>
      </c>
    </row>
    <row r="1896" spans="1:10" ht="14.5" x14ac:dyDescent="0.35">
      <c r="A1896" s="202">
        <v>21407</v>
      </c>
      <c r="B1896" s="202" t="s">
        <v>1886</v>
      </c>
      <c r="D1896" s="203">
        <v>2.1</v>
      </c>
      <c r="E1896" s="203" t="s">
        <v>215</v>
      </c>
      <c r="F1896" s="202">
        <v>2020</v>
      </c>
      <c r="G1896" s="202">
        <v>1942802</v>
      </c>
      <c r="H1896">
        <v>65686</v>
      </c>
      <c r="I1896">
        <v>4546</v>
      </c>
      <c r="J1896">
        <v>3295</v>
      </c>
    </row>
    <row r="1897" spans="1:10" ht="14.5" x14ac:dyDescent="0.35">
      <c r="A1897" s="202">
        <v>21407</v>
      </c>
      <c r="B1897" s="202" t="s">
        <v>1894</v>
      </c>
      <c r="D1897" s="203">
        <v>21.2</v>
      </c>
      <c r="E1897" s="203" t="s">
        <v>215</v>
      </c>
      <c r="F1897" s="202">
        <v>2020</v>
      </c>
      <c r="G1897" s="202">
        <v>1086850</v>
      </c>
      <c r="H1897">
        <v>32071</v>
      </c>
      <c r="I1897">
        <v>2219</v>
      </c>
      <c r="J1897">
        <v>1709</v>
      </c>
    </row>
    <row r="1898" spans="1:10" ht="14.5" x14ac:dyDescent="0.35">
      <c r="A1898" s="202">
        <v>21407</v>
      </c>
      <c r="B1898" s="202" t="s">
        <v>4442</v>
      </c>
      <c r="D1898" s="203">
        <v>24</v>
      </c>
      <c r="E1898" s="203" t="s">
        <v>215</v>
      </c>
      <c r="F1898" s="202">
        <v>2020</v>
      </c>
      <c r="G1898" s="202">
        <v>20215</v>
      </c>
      <c r="H1898">
        <v>20</v>
      </c>
      <c r="I1898">
        <v>1</v>
      </c>
      <c r="J1898">
        <v>0</v>
      </c>
    </row>
    <row r="1899" spans="1:10" ht="14.5" x14ac:dyDescent="0.35">
      <c r="A1899" s="202">
        <v>21407</v>
      </c>
      <c r="B1899" s="202" t="s">
        <v>1887</v>
      </c>
      <c r="D1899" s="203">
        <v>5.0999999999999996</v>
      </c>
      <c r="E1899" s="203" t="s">
        <v>215</v>
      </c>
      <c r="F1899" s="202">
        <v>2020</v>
      </c>
      <c r="G1899" s="202">
        <v>673111</v>
      </c>
      <c r="H1899">
        <v>16206</v>
      </c>
      <c r="I1899">
        <v>1122</v>
      </c>
      <c r="J1899">
        <v>901</v>
      </c>
    </row>
    <row r="1900" spans="1:10" ht="14.5" x14ac:dyDescent="0.35">
      <c r="A1900" s="202">
        <v>21407</v>
      </c>
      <c r="B1900" s="202" t="s">
        <v>1888</v>
      </c>
      <c r="D1900" s="203">
        <v>5.2</v>
      </c>
      <c r="E1900" s="203" t="s">
        <v>215</v>
      </c>
      <c r="F1900" s="202">
        <v>2020</v>
      </c>
      <c r="G1900" s="202">
        <v>126304</v>
      </c>
      <c r="H1900">
        <v>5009</v>
      </c>
      <c r="I1900">
        <v>347</v>
      </c>
      <c r="J1900">
        <v>273</v>
      </c>
    </row>
    <row r="1901" spans="1:10" ht="14.5" x14ac:dyDescent="0.35">
      <c r="A1901" s="202">
        <v>21415</v>
      </c>
      <c r="B1901" s="202" t="s">
        <v>1895</v>
      </c>
      <c r="D1901" s="203">
        <v>1</v>
      </c>
      <c r="E1901" s="203" t="s">
        <v>215</v>
      </c>
      <c r="F1901" s="202">
        <v>2020</v>
      </c>
      <c r="G1901" s="202">
        <v>2571394</v>
      </c>
      <c r="H1901">
        <v>65214</v>
      </c>
      <c r="I1901">
        <v>4513</v>
      </c>
      <c r="J1901">
        <v>3364</v>
      </c>
    </row>
    <row r="1902" spans="1:10" ht="14.5" x14ac:dyDescent="0.35">
      <c r="A1902" s="202">
        <v>21415</v>
      </c>
      <c r="B1902" s="202" t="s">
        <v>1900</v>
      </c>
      <c r="D1902" s="203">
        <v>17.100000000000001</v>
      </c>
      <c r="E1902" s="203" t="s">
        <v>215</v>
      </c>
      <c r="F1902" s="202">
        <v>2020</v>
      </c>
      <c r="G1902" s="204">
        <v>18431011</v>
      </c>
      <c r="H1902">
        <v>270959</v>
      </c>
      <c r="I1902">
        <v>18752</v>
      </c>
      <c r="J1902">
        <v>13936</v>
      </c>
    </row>
    <row r="1903" spans="1:10" ht="14.5" x14ac:dyDescent="0.35">
      <c r="A1903" s="202">
        <v>21415</v>
      </c>
      <c r="B1903" s="202" t="s">
        <v>1901</v>
      </c>
      <c r="D1903" s="203">
        <v>17.2</v>
      </c>
      <c r="E1903" s="203" t="s">
        <v>215</v>
      </c>
      <c r="F1903" s="202">
        <v>2020</v>
      </c>
      <c r="G1903" s="203">
        <v>376940</v>
      </c>
      <c r="H1903">
        <v>30930</v>
      </c>
      <c r="I1903">
        <v>2141</v>
      </c>
      <c r="J1903">
        <v>1571</v>
      </c>
    </row>
    <row r="1904" spans="1:10" ht="14.5" x14ac:dyDescent="0.35">
      <c r="A1904" s="202">
        <v>21415</v>
      </c>
      <c r="B1904" s="202" t="s">
        <v>1902</v>
      </c>
      <c r="D1904" s="203">
        <v>18</v>
      </c>
      <c r="E1904" s="203" t="s">
        <v>215</v>
      </c>
      <c r="F1904" s="202">
        <v>2020</v>
      </c>
      <c r="G1904" s="202">
        <v>1555587</v>
      </c>
      <c r="H1904">
        <v>19881</v>
      </c>
      <c r="I1904">
        <v>1376</v>
      </c>
      <c r="J1904">
        <v>1081</v>
      </c>
    </row>
    <row r="1905" spans="1:10" ht="14.5" x14ac:dyDescent="0.35">
      <c r="A1905" s="202">
        <v>21415</v>
      </c>
      <c r="B1905" s="202" t="s">
        <v>1903</v>
      </c>
      <c r="D1905" s="203">
        <v>19.3</v>
      </c>
      <c r="E1905" s="203" t="s">
        <v>215</v>
      </c>
      <c r="F1905" s="204">
        <v>2020</v>
      </c>
      <c r="G1905" s="205">
        <v>77299</v>
      </c>
      <c r="H1905">
        <v>249324</v>
      </c>
      <c r="I1905">
        <v>17255</v>
      </c>
      <c r="J1905">
        <v>12925</v>
      </c>
    </row>
    <row r="1906" spans="1:10" ht="14.5" x14ac:dyDescent="0.35">
      <c r="A1906" s="202">
        <v>21415</v>
      </c>
      <c r="B1906" s="202" t="s">
        <v>1904</v>
      </c>
      <c r="D1906" s="203">
        <v>19.399999999999999</v>
      </c>
      <c r="E1906" s="203" t="s">
        <v>215</v>
      </c>
      <c r="F1906" s="204">
        <v>2020</v>
      </c>
      <c r="G1906" s="206">
        <v>20518926</v>
      </c>
      <c r="H1906">
        <v>0</v>
      </c>
      <c r="I1906">
        <v>0</v>
      </c>
      <c r="J1906">
        <v>0</v>
      </c>
    </row>
    <row r="1907" spans="1:10" ht="14.5" x14ac:dyDescent="0.35">
      <c r="A1907" s="202">
        <v>21415</v>
      </c>
      <c r="B1907" s="202" t="s">
        <v>1896</v>
      </c>
      <c r="D1907" s="203">
        <v>2.1</v>
      </c>
      <c r="E1907" s="203" t="s">
        <v>215</v>
      </c>
      <c r="F1907" s="202">
        <v>2020</v>
      </c>
      <c r="G1907" s="202">
        <v>8213662</v>
      </c>
      <c r="H1907">
        <v>130112</v>
      </c>
      <c r="I1907">
        <v>9004</v>
      </c>
      <c r="J1907">
        <v>6679</v>
      </c>
    </row>
    <row r="1908" spans="1:10" ht="14.5" x14ac:dyDescent="0.35">
      <c r="A1908" s="202">
        <v>21415</v>
      </c>
      <c r="B1908" s="202" t="s">
        <v>1905</v>
      </c>
      <c r="D1908" s="203">
        <v>21.2</v>
      </c>
      <c r="E1908" s="203" t="s">
        <v>215</v>
      </c>
      <c r="F1908" s="202">
        <v>2020</v>
      </c>
      <c r="G1908" s="202">
        <v>5966436</v>
      </c>
      <c r="H1908">
        <v>104265</v>
      </c>
      <c r="I1908">
        <v>7216</v>
      </c>
      <c r="J1908">
        <v>5632</v>
      </c>
    </row>
    <row r="1909" spans="1:10" ht="14.5" x14ac:dyDescent="0.35">
      <c r="A1909" s="202">
        <v>21415</v>
      </c>
      <c r="B1909" s="202" t="s">
        <v>1906</v>
      </c>
      <c r="D1909" s="203">
        <v>23</v>
      </c>
      <c r="E1909" s="203" t="s">
        <v>215</v>
      </c>
      <c r="F1909" s="202">
        <v>2020</v>
      </c>
      <c r="G1909" s="202">
        <v>65344</v>
      </c>
      <c r="H1909">
        <v>3934</v>
      </c>
      <c r="I1909">
        <v>272</v>
      </c>
      <c r="J1909">
        <v>208</v>
      </c>
    </row>
    <row r="1910" spans="1:10" ht="14.5" x14ac:dyDescent="0.35">
      <c r="A1910" s="202">
        <v>21415</v>
      </c>
      <c r="B1910" s="202" t="s">
        <v>1907</v>
      </c>
      <c r="D1910" s="203">
        <v>24</v>
      </c>
      <c r="E1910" s="203" t="s">
        <v>215</v>
      </c>
      <c r="F1910" s="202">
        <v>2020</v>
      </c>
      <c r="G1910" s="202">
        <v>1051115</v>
      </c>
      <c r="H1910">
        <v>31168</v>
      </c>
      <c r="I1910">
        <v>2157</v>
      </c>
      <c r="J1910">
        <v>1652</v>
      </c>
    </row>
    <row r="1911" spans="1:10" ht="14.5" x14ac:dyDescent="0.35">
      <c r="A1911" s="202">
        <v>21415</v>
      </c>
      <c r="B1911" s="202" t="s">
        <v>1897</v>
      </c>
      <c r="D1911" s="203">
        <v>5.0999999999999996</v>
      </c>
      <c r="E1911" s="203" t="s">
        <v>215</v>
      </c>
      <c r="F1911" s="202">
        <v>2020</v>
      </c>
      <c r="G1911" s="202">
        <v>1821337</v>
      </c>
      <c r="H1911">
        <v>37219</v>
      </c>
      <c r="I1911">
        <v>2576</v>
      </c>
      <c r="J1911">
        <v>2019</v>
      </c>
    </row>
    <row r="1912" spans="1:10" ht="14.5" x14ac:dyDescent="0.35">
      <c r="A1912" s="202">
        <v>21415</v>
      </c>
      <c r="B1912" s="202" t="s">
        <v>1898</v>
      </c>
      <c r="D1912" s="203">
        <v>5.2</v>
      </c>
      <c r="E1912" s="203" t="s">
        <v>215</v>
      </c>
      <c r="F1912" s="202">
        <v>2020</v>
      </c>
      <c r="G1912" s="202">
        <v>343782</v>
      </c>
      <c r="H1912">
        <v>14586</v>
      </c>
      <c r="I1912">
        <v>1009</v>
      </c>
      <c r="J1912">
        <v>797</v>
      </c>
    </row>
    <row r="1913" spans="1:10" ht="14.5" x14ac:dyDescent="0.35">
      <c r="A1913" s="202">
        <v>21415</v>
      </c>
      <c r="B1913" s="202" t="s">
        <v>1899</v>
      </c>
      <c r="D1913" s="203">
        <v>9</v>
      </c>
      <c r="E1913" s="203" t="s">
        <v>215</v>
      </c>
      <c r="F1913" s="202">
        <v>2020</v>
      </c>
      <c r="G1913" s="202">
        <v>2739881</v>
      </c>
      <c r="H1913">
        <v>74482</v>
      </c>
      <c r="I1913">
        <v>5155</v>
      </c>
      <c r="J1913">
        <v>3905</v>
      </c>
    </row>
    <row r="1914" spans="1:10" ht="14.5" x14ac:dyDescent="0.35">
      <c r="A1914" s="202">
        <v>21423</v>
      </c>
      <c r="B1914" s="202" t="s">
        <v>1908</v>
      </c>
      <c r="D1914" s="203">
        <v>1</v>
      </c>
      <c r="E1914" s="203" t="s">
        <v>215</v>
      </c>
      <c r="F1914" s="202">
        <v>2020</v>
      </c>
      <c r="G1914" s="202">
        <v>25850</v>
      </c>
      <c r="H1914">
        <v>6065</v>
      </c>
      <c r="I1914">
        <v>420</v>
      </c>
      <c r="J1914">
        <v>311</v>
      </c>
    </row>
    <row r="1915" spans="1:10" ht="14.5" x14ac:dyDescent="0.35">
      <c r="A1915" s="202">
        <v>21423</v>
      </c>
      <c r="B1915" s="202" t="s">
        <v>1912</v>
      </c>
      <c r="D1915" s="203">
        <v>17.100000000000001</v>
      </c>
      <c r="E1915" s="203" t="s">
        <v>215</v>
      </c>
      <c r="F1915" s="202">
        <v>2020</v>
      </c>
      <c r="G1915" s="204">
        <v>263139</v>
      </c>
      <c r="H1915">
        <v>9480</v>
      </c>
      <c r="I1915">
        <v>656</v>
      </c>
      <c r="J1915">
        <v>475</v>
      </c>
    </row>
    <row r="1916" spans="1:10" ht="14.5" x14ac:dyDescent="0.35">
      <c r="A1916" s="202">
        <v>21423</v>
      </c>
      <c r="B1916" s="202" t="s">
        <v>1913</v>
      </c>
      <c r="D1916" s="203">
        <v>17.2</v>
      </c>
      <c r="E1916" s="203" t="s">
        <v>215</v>
      </c>
      <c r="F1916" s="202">
        <v>2020</v>
      </c>
      <c r="G1916" s="203">
        <v>1565</v>
      </c>
      <c r="H1916">
        <v>731</v>
      </c>
      <c r="I1916">
        <v>51</v>
      </c>
      <c r="J1916">
        <v>38</v>
      </c>
    </row>
    <row r="1917" spans="1:10" ht="14.5" x14ac:dyDescent="0.35">
      <c r="A1917" s="202">
        <v>21423</v>
      </c>
      <c r="B1917" s="202" t="s">
        <v>1914</v>
      </c>
      <c r="D1917" s="203">
        <v>18</v>
      </c>
      <c r="E1917" s="203" t="s">
        <v>215</v>
      </c>
      <c r="F1917" s="202">
        <v>2020</v>
      </c>
      <c r="G1917" s="202">
        <v>23112</v>
      </c>
      <c r="H1917">
        <v>1470</v>
      </c>
      <c r="I1917">
        <v>102</v>
      </c>
      <c r="J1917">
        <v>76</v>
      </c>
    </row>
    <row r="1918" spans="1:10" ht="14.5" x14ac:dyDescent="0.35">
      <c r="A1918" s="202">
        <v>21423</v>
      </c>
      <c r="B1918" s="202" t="s">
        <v>1915</v>
      </c>
      <c r="D1918" s="203">
        <v>19.3</v>
      </c>
      <c r="E1918" s="203" t="s">
        <v>215</v>
      </c>
      <c r="F1918" s="204">
        <v>2020</v>
      </c>
      <c r="G1918" s="205">
        <v>1208</v>
      </c>
      <c r="H1918">
        <v>8934</v>
      </c>
      <c r="I1918">
        <v>618</v>
      </c>
      <c r="J1918">
        <v>493</v>
      </c>
    </row>
    <row r="1919" spans="1:10" ht="14.5" x14ac:dyDescent="0.35">
      <c r="A1919" s="202">
        <v>21423</v>
      </c>
      <c r="B1919" s="202" t="s">
        <v>1916</v>
      </c>
      <c r="D1919" s="203">
        <v>19.399999999999999</v>
      </c>
      <c r="E1919" s="203" t="s">
        <v>215</v>
      </c>
      <c r="F1919" s="204">
        <v>2020</v>
      </c>
      <c r="G1919" s="206">
        <v>230376</v>
      </c>
      <c r="H1919">
        <v>0</v>
      </c>
      <c r="I1919">
        <v>0</v>
      </c>
      <c r="J1919">
        <v>0</v>
      </c>
    </row>
    <row r="1920" spans="1:10" ht="14.5" x14ac:dyDescent="0.35">
      <c r="A1920" s="202">
        <v>21423</v>
      </c>
      <c r="B1920" s="202" t="s">
        <v>1909</v>
      </c>
      <c r="D1920" s="203">
        <v>2.1</v>
      </c>
      <c r="E1920" s="203" t="s">
        <v>215</v>
      </c>
      <c r="F1920" s="202">
        <v>2020</v>
      </c>
      <c r="G1920" s="202">
        <v>74550</v>
      </c>
      <c r="H1920">
        <v>12597</v>
      </c>
      <c r="I1920">
        <v>872</v>
      </c>
      <c r="J1920">
        <v>652</v>
      </c>
    </row>
    <row r="1921" spans="1:10" ht="14.5" x14ac:dyDescent="0.35">
      <c r="A1921" s="202">
        <v>21423</v>
      </c>
      <c r="B1921" s="202" t="s">
        <v>1917</v>
      </c>
      <c r="D1921" s="203">
        <v>21.2</v>
      </c>
      <c r="E1921" s="203" t="s">
        <v>215</v>
      </c>
      <c r="F1921" s="202">
        <v>2020</v>
      </c>
      <c r="G1921" s="202">
        <v>51908</v>
      </c>
      <c r="H1921">
        <v>3243</v>
      </c>
      <c r="I1921">
        <v>224</v>
      </c>
      <c r="J1921">
        <v>183</v>
      </c>
    </row>
    <row r="1922" spans="1:10" ht="14.5" x14ac:dyDescent="0.35">
      <c r="A1922" s="202">
        <v>21423</v>
      </c>
      <c r="B1922" s="202" t="s">
        <v>1918</v>
      </c>
      <c r="D1922" s="203">
        <v>24</v>
      </c>
      <c r="E1922" s="203" t="s">
        <v>215</v>
      </c>
      <c r="F1922" s="202">
        <v>2020</v>
      </c>
      <c r="G1922" s="202">
        <v>2011299</v>
      </c>
      <c r="H1922">
        <v>2011</v>
      </c>
      <c r="I1922">
        <v>139</v>
      </c>
      <c r="J1922">
        <v>105</v>
      </c>
    </row>
    <row r="1923" spans="1:10" ht="14.5" x14ac:dyDescent="0.35">
      <c r="A1923" s="202">
        <v>21423</v>
      </c>
      <c r="B1923" s="202" t="s">
        <v>1910</v>
      </c>
      <c r="D1923" s="203">
        <v>5.0999999999999996</v>
      </c>
      <c r="E1923" s="203" t="s">
        <v>215</v>
      </c>
      <c r="F1923" s="202">
        <v>2020</v>
      </c>
      <c r="G1923" s="202">
        <v>40599</v>
      </c>
      <c r="H1923">
        <v>2697</v>
      </c>
      <c r="I1923">
        <v>187</v>
      </c>
      <c r="J1923">
        <v>160</v>
      </c>
    </row>
    <row r="1924" spans="1:10" ht="14.5" x14ac:dyDescent="0.35">
      <c r="A1924" s="202">
        <v>21423</v>
      </c>
      <c r="B1924" s="202" t="s">
        <v>1911</v>
      </c>
      <c r="D1924" s="203">
        <v>5.2</v>
      </c>
      <c r="E1924" s="203" t="s">
        <v>215</v>
      </c>
      <c r="F1924" s="202">
        <v>2020</v>
      </c>
      <c r="G1924" s="202">
        <v>12559</v>
      </c>
      <c r="H1924">
        <v>839</v>
      </c>
      <c r="I1924">
        <v>58</v>
      </c>
      <c r="J1924">
        <v>51</v>
      </c>
    </row>
    <row r="1925" spans="1:10" ht="14.5" x14ac:dyDescent="0.35">
      <c r="A1925" s="202">
        <v>21458</v>
      </c>
      <c r="B1925" s="202" t="s">
        <v>1919</v>
      </c>
      <c r="D1925" s="203">
        <v>1</v>
      </c>
      <c r="E1925" s="203" t="s">
        <v>215</v>
      </c>
      <c r="F1925" s="202">
        <v>2020</v>
      </c>
      <c r="G1925" s="202">
        <v>18268366</v>
      </c>
      <c r="H1925">
        <v>179710</v>
      </c>
      <c r="I1925">
        <v>906</v>
      </c>
      <c r="J1925">
        <v>22601</v>
      </c>
    </row>
    <row r="1926" spans="1:10" ht="14.5" x14ac:dyDescent="0.35">
      <c r="A1926" s="202">
        <v>21458</v>
      </c>
      <c r="B1926" s="202" t="s">
        <v>1922</v>
      </c>
      <c r="D1926" s="203">
        <v>17.100000000000001</v>
      </c>
      <c r="E1926" s="203" t="s">
        <v>215</v>
      </c>
      <c r="F1926" s="202">
        <v>2020</v>
      </c>
      <c r="G1926" s="204">
        <v>593344</v>
      </c>
      <c r="H1926">
        <v>7060</v>
      </c>
      <c r="I1926">
        <v>214</v>
      </c>
      <c r="J1926">
        <v>389</v>
      </c>
    </row>
    <row r="1927" spans="1:10" ht="14.5" x14ac:dyDescent="0.35">
      <c r="A1927" s="202">
        <v>21458</v>
      </c>
      <c r="B1927" s="202" t="s">
        <v>4443</v>
      </c>
      <c r="D1927" s="203">
        <v>17.2</v>
      </c>
      <c r="E1927" s="203" t="s">
        <v>215</v>
      </c>
      <c r="F1927" s="202">
        <v>2020</v>
      </c>
      <c r="G1927" s="203">
        <v>0</v>
      </c>
      <c r="H1927">
        <v>97</v>
      </c>
      <c r="I1927">
        <v>34</v>
      </c>
      <c r="J1927">
        <v>191</v>
      </c>
    </row>
    <row r="1928" spans="1:10" ht="14.5" x14ac:dyDescent="0.35">
      <c r="A1928" s="202">
        <v>21458</v>
      </c>
      <c r="B1928" s="202" t="s">
        <v>4444</v>
      </c>
      <c r="D1928" s="203">
        <v>19.3</v>
      </c>
      <c r="E1928" s="203" t="s">
        <v>215</v>
      </c>
      <c r="F1928" s="204">
        <v>2020</v>
      </c>
      <c r="G1928" s="205">
        <v>8750</v>
      </c>
      <c r="H1928">
        <v>9538</v>
      </c>
      <c r="I1928">
        <v>562</v>
      </c>
      <c r="J1928">
        <v>921</v>
      </c>
    </row>
    <row r="1929" spans="1:10" ht="14.5" x14ac:dyDescent="0.35">
      <c r="A1929" s="202">
        <v>21458</v>
      </c>
      <c r="B1929" s="202" t="s">
        <v>1923</v>
      </c>
      <c r="D1929" s="203">
        <v>19.399999999999999</v>
      </c>
      <c r="E1929" s="203" t="s">
        <v>215</v>
      </c>
      <c r="F1929" s="204">
        <v>2020</v>
      </c>
      <c r="G1929" s="206">
        <v>1386524</v>
      </c>
      <c r="H1929">
        <v>0</v>
      </c>
      <c r="I1929">
        <v>0</v>
      </c>
      <c r="J1929">
        <v>0</v>
      </c>
    </row>
    <row r="1930" spans="1:10" ht="14.5" x14ac:dyDescent="0.35">
      <c r="A1930" s="202">
        <v>21458</v>
      </c>
      <c r="B1930" s="202" t="s">
        <v>1920</v>
      </c>
      <c r="D1930" s="203">
        <v>2.1</v>
      </c>
      <c r="E1930" s="203" t="s">
        <v>215</v>
      </c>
      <c r="F1930" s="202">
        <v>2020</v>
      </c>
      <c r="G1930" s="202">
        <v>2569765</v>
      </c>
      <c r="H1930">
        <v>34091</v>
      </c>
      <c r="I1930">
        <v>1117</v>
      </c>
      <c r="J1930">
        <v>3091</v>
      </c>
    </row>
    <row r="1931" spans="1:10" ht="14.5" x14ac:dyDescent="0.35">
      <c r="A1931" s="202">
        <v>21458</v>
      </c>
      <c r="B1931" s="202" t="s">
        <v>1924</v>
      </c>
      <c r="D1931" s="203">
        <v>21.2</v>
      </c>
      <c r="E1931" s="203" t="s">
        <v>215</v>
      </c>
      <c r="F1931" s="202">
        <v>2020</v>
      </c>
      <c r="G1931" s="202">
        <v>228681</v>
      </c>
      <c r="H1931">
        <v>2784</v>
      </c>
      <c r="I1931">
        <v>186</v>
      </c>
      <c r="J1931">
        <v>248</v>
      </c>
    </row>
    <row r="1932" spans="1:10" ht="14.5" x14ac:dyDescent="0.35">
      <c r="A1932" s="202">
        <v>21458</v>
      </c>
      <c r="B1932" s="202" t="s">
        <v>1925</v>
      </c>
      <c r="D1932" s="203">
        <v>23</v>
      </c>
      <c r="E1932" s="203" t="s">
        <v>215</v>
      </c>
      <c r="F1932" s="202">
        <v>2020</v>
      </c>
      <c r="G1932" s="202">
        <v>65865</v>
      </c>
      <c r="H1932">
        <v>686</v>
      </c>
      <c r="I1932">
        <v>11</v>
      </c>
      <c r="J1932">
        <v>80</v>
      </c>
    </row>
    <row r="1933" spans="1:10" ht="14.5" x14ac:dyDescent="0.35">
      <c r="A1933" s="202">
        <v>21458</v>
      </c>
      <c r="B1933" s="202" t="s">
        <v>1926</v>
      </c>
      <c r="D1933" s="203">
        <v>24</v>
      </c>
      <c r="E1933" s="203" t="s">
        <v>215</v>
      </c>
      <c r="F1933" s="202">
        <v>2020</v>
      </c>
      <c r="G1933" s="202">
        <v>99395</v>
      </c>
      <c r="H1933">
        <v>158</v>
      </c>
      <c r="I1933">
        <v>34</v>
      </c>
      <c r="J1933">
        <v>18</v>
      </c>
    </row>
    <row r="1934" spans="1:10" ht="14.5" x14ac:dyDescent="0.35">
      <c r="A1934" s="202">
        <v>21458</v>
      </c>
      <c r="B1934" s="202" t="s">
        <v>1921</v>
      </c>
      <c r="D1934" s="203">
        <v>5.0999999999999996</v>
      </c>
      <c r="E1934" s="203" t="s">
        <v>215</v>
      </c>
      <c r="F1934" s="202">
        <v>2020</v>
      </c>
      <c r="G1934" s="202">
        <v>2975</v>
      </c>
      <c r="H1934">
        <v>-26</v>
      </c>
      <c r="I1934">
        <v>1</v>
      </c>
      <c r="J1934">
        <v>1</v>
      </c>
    </row>
    <row r="1935" spans="1:10" ht="14.5" x14ac:dyDescent="0.35">
      <c r="A1935" s="202">
        <v>21482</v>
      </c>
      <c r="B1935" s="202" t="s">
        <v>1927</v>
      </c>
      <c r="D1935" s="203">
        <v>1</v>
      </c>
      <c r="E1935" s="203" t="s">
        <v>215</v>
      </c>
      <c r="F1935" s="202">
        <v>2020</v>
      </c>
      <c r="G1935" s="202">
        <v>94203923</v>
      </c>
      <c r="H1935">
        <v>745383</v>
      </c>
      <c r="I1935">
        <v>29482</v>
      </c>
      <c r="J1935">
        <v>118663</v>
      </c>
    </row>
    <row r="1936" spans="1:10" ht="14.5" x14ac:dyDescent="0.35">
      <c r="A1936" s="202">
        <v>21482</v>
      </c>
      <c r="B1936" s="202" t="s">
        <v>1928</v>
      </c>
      <c r="D1936" s="203">
        <v>2.1</v>
      </c>
      <c r="E1936" s="203" t="s">
        <v>215</v>
      </c>
      <c r="F1936" s="202">
        <v>2020</v>
      </c>
      <c r="G1936" s="202">
        <v>86415531</v>
      </c>
      <c r="H1936">
        <v>1514638</v>
      </c>
      <c r="I1936">
        <v>59907</v>
      </c>
      <c r="J1936">
        <v>241127</v>
      </c>
    </row>
    <row r="1937" spans="1:10" ht="14.5" x14ac:dyDescent="0.35">
      <c r="A1937" s="202">
        <v>21482</v>
      </c>
      <c r="B1937" s="202" t="s">
        <v>1929</v>
      </c>
      <c r="D1937" s="203">
        <v>9</v>
      </c>
      <c r="E1937" s="203" t="s">
        <v>215</v>
      </c>
      <c r="F1937" s="202">
        <v>2020</v>
      </c>
      <c r="G1937" s="202">
        <v>44040379</v>
      </c>
      <c r="H1937">
        <v>804149</v>
      </c>
      <c r="I1937">
        <v>31806</v>
      </c>
      <c r="J1937">
        <v>128019</v>
      </c>
    </row>
    <row r="1938" spans="1:10" ht="14.5" x14ac:dyDescent="0.35">
      <c r="A1938" s="202">
        <v>21652</v>
      </c>
      <c r="B1938" s="202" t="s">
        <v>1930</v>
      </c>
      <c r="D1938" s="203">
        <v>1</v>
      </c>
      <c r="E1938" s="203" t="s">
        <v>215</v>
      </c>
      <c r="F1938" s="202">
        <v>2020</v>
      </c>
      <c r="G1938" s="202">
        <v>27308</v>
      </c>
      <c r="H1938">
        <v>9208</v>
      </c>
      <c r="I1938">
        <v>1040</v>
      </c>
      <c r="J1938">
        <v>454</v>
      </c>
    </row>
    <row r="1939" spans="1:10" ht="14.5" x14ac:dyDescent="0.35">
      <c r="A1939" s="202">
        <v>21652</v>
      </c>
      <c r="B1939" s="202" t="s">
        <v>1936</v>
      </c>
      <c r="D1939" s="203">
        <v>17.100000000000001</v>
      </c>
      <c r="E1939" s="203" t="s">
        <v>215</v>
      </c>
      <c r="F1939" s="202">
        <v>2020</v>
      </c>
      <c r="G1939" s="204">
        <v>23862137</v>
      </c>
      <c r="H1939">
        <v>143744</v>
      </c>
      <c r="I1939">
        <v>12098</v>
      </c>
      <c r="J1939">
        <v>5277</v>
      </c>
    </row>
    <row r="1940" spans="1:10" ht="14.5" x14ac:dyDescent="0.35">
      <c r="A1940" s="202">
        <v>21652</v>
      </c>
      <c r="B1940" s="202" t="s">
        <v>4445</v>
      </c>
      <c r="D1940" s="203">
        <v>17.2</v>
      </c>
      <c r="E1940" s="203" t="s">
        <v>215</v>
      </c>
      <c r="F1940" s="202">
        <v>2020</v>
      </c>
      <c r="G1940" s="203">
        <v>0</v>
      </c>
      <c r="H1940">
        <v>0</v>
      </c>
      <c r="I1940">
        <v>0</v>
      </c>
      <c r="J1940">
        <v>0</v>
      </c>
    </row>
    <row r="1941" spans="1:10" ht="14.5" x14ac:dyDescent="0.35">
      <c r="A1941" s="202">
        <v>21652</v>
      </c>
      <c r="B1941" s="202" t="s">
        <v>1937</v>
      </c>
      <c r="D1941" s="203">
        <v>18</v>
      </c>
      <c r="E1941" s="203" t="s">
        <v>215</v>
      </c>
      <c r="F1941" s="202">
        <v>2020</v>
      </c>
      <c r="G1941" s="202">
        <v>12249</v>
      </c>
      <c r="H1941">
        <v>24</v>
      </c>
      <c r="I1941">
        <v>4</v>
      </c>
      <c r="J1941">
        <v>2</v>
      </c>
    </row>
    <row r="1942" spans="1:10" ht="14.5" x14ac:dyDescent="0.35">
      <c r="A1942" s="202">
        <v>21652</v>
      </c>
      <c r="B1942" s="202" t="s">
        <v>1938</v>
      </c>
      <c r="D1942" s="203">
        <v>19.3</v>
      </c>
      <c r="E1942" s="203" t="s">
        <v>215</v>
      </c>
      <c r="F1942" s="204">
        <v>2020</v>
      </c>
      <c r="G1942" s="205">
        <v>37036</v>
      </c>
      <c r="H1942">
        <v>129317</v>
      </c>
      <c r="I1942">
        <v>8369</v>
      </c>
      <c r="J1942">
        <v>3650</v>
      </c>
    </row>
    <row r="1943" spans="1:10" ht="14.5" x14ac:dyDescent="0.35">
      <c r="A1943" s="202">
        <v>21652</v>
      </c>
      <c r="B1943" s="202" t="s">
        <v>1939</v>
      </c>
      <c r="D1943" s="203">
        <v>19.399999999999999</v>
      </c>
      <c r="E1943" s="203" t="s">
        <v>215</v>
      </c>
      <c r="F1943" s="204">
        <v>2020</v>
      </c>
      <c r="G1943" s="206">
        <v>1445845</v>
      </c>
      <c r="H1943">
        <v>0</v>
      </c>
      <c r="I1943">
        <v>0</v>
      </c>
      <c r="J1943">
        <v>0</v>
      </c>
    </row>
    <row r="1944" spans="1:10" ht="14.5" x14ac:dyDescent="0.35">
      <c r="A1944" s="202">
        <v>21652</v>
      </c>
      <c r="B1944" s="202" t="s">
        <v>1931</v>
      </c>
      <c r="D1944" s="203">
        <v>2.1</v>
      </c>
      <c r="E1944" s="203" t="s">
        <v>215</v>
      </c>
      <c r="F1944" s="202">
        <v>2020</v>
      </c>
      <c r="G1944" s="202">
        <v>38364</v>
      </c>
      <c r="H1944">
        <v>12961</v>
      </c>
      <c r="I1944">
        <v>1467</v>
      </c>
      <c r="J1944">
        <v>640</v>
      </c>
    </row>
    <row r="1945" spans="1:10" ht="14.5" x14ac:dyDescent="0.35">
      <c r="A1945" s="202">
        <v>21652</v>
      </c>
      <c r="B1945" s="202" t="s">
        <v>1940</v>
      </c>
      <c r="D1945" s="203">
        <v>21.2</v>
      </c>
      <c r="E1945" s="203" t="s">
        <v>215</v>
      </c>
      <c r="F1945" s="202">
        <v>2020</v>
      </c>
      <c r="G1945" s="202">
        <v>809755</v>
      </c>
      <c r="H1945">
        <v>19726</v>
      </c>
      <c r="I1945">
        <v>2439</v>
      </c>
      <c r="J1945">
        <v>1064</v>
      </c>
    </row>
    <row r="1946" spans="1:10" ht="14.5" x14ac:dyDescent="0.35">
      <c r="A1946" s="202">
        <v>21652</v>
      </c>
      <c r="B1946" s="202" t="s">
        <v>1932</v>
      </c>
      <c r="D1946" s="203">
        <v>4</v>
      </c>
      <c r="E1946" s="203" t="s">
        <v>215</v>
      </c>
      <c r="F1946" s="202">
        <v>2020</v>
      </c>
      <c r="G1946" s="202">
        <v>30164443</v>
      </c>
      <c r="H1946">
        <v>1737238</v>
      </c>
      <c r="I1946">
        <v>195838</v>
      </c>
      <c r="J1946">
        <v>85417</v>
      </c>
    </row>
    <row r="1947" spans="1:10" ht="14.5" x14ac:dyDescent="0.35">
      <c r="A1947" s="202">
        <v>21652</v>
      </c>
      <c r="B1947" s="202" t="s">
        <v>1933</v>
      </c>
      <c r="D1947" s="203">
        <v>5.0999999999999996</v>
      </c>
      <c r="E1947" s="203" t="s">
        <v>215</v>
      </c>
      <c r="F1947" s="202">
        <v>2020</v>
      </c>
      <c r="G1947" s="202">
        <v>16371201</v>
      </c>
      <c r="H1947">
        <v>330950</v>
      </c>
      <c r="I1947">
        <v>45593</v>
      </c>
      <c r="J1947">
        <v>19886</v>
      </c>
    </row>
    <row r="1948" spans="1:10" ht="14.5" x14ac:dyDescent="0.35">
      <c r="A1948" s="202">
        <v>21652</v>
      </c>
      <c r="B1948" s="202" t="s">
        <v>1934</v>
      </c>
      <c r="D1948" s="203">
        <v>5.2</v>
      </c>
      <c r="E1948" s="203" t="s">
        <v>215</v>
      </c>
      <c r="F1948" s="202">
        <v>2020</v>
      </c>
      <c r="G1948" s="202">
        <v>7598893</v>
      </c>
      <c r="H1948">
        <v>149220</v>
      </c>
      <c r="I1948">
        <v>14970</v>
      </c>
      <c r="J1948">
        <v>6529</v>
      </c>
    </row>
    <row r="1949" spans="1:10" ht="14.5" x14ac:dyDescent="0.35">
      <c r="A1949" s="202">
        <v>21652</v>
      </c>
      <c r="B1949" s="202" t="s">
        <v>1935</v>
      </c>
      <c r="D1949" s="203">
        <v>9</v>
      </c>
      <c r="E1949" s="203" t="s">
        <v>215</v>
      </c>
      <c r="F1949" s="202">
        <v>2020</v>
      </c>
      <c r="G1949" s="202">
        <v>148537</v>
      </c>
      <c r="H1949">
        <v>14137</v>
      </c>
      <c r="I1949">
        <v>1624</v>
      </c>
      <c r="J1949">
        <v>708</v>
      </c>
    </row>
    <row r="1950" spans="1:10" ht="14.5" x14ac:dyDescent="0.35">
      <c r="A1950" s="202">
        <v>21660</v>
      </c>
      <c r="B1950" s="202" t="s">
        <v>1941</v>
      </c>
      <c r="D1950" s="203">
        <v>1</v>
      </c>
      <c r="E1950" s="203" t="s">
        <v>215</v>
      </c>
      <c r="F1950" s="202">
        <v>2020</v>
      </c>
      <c r="G1950" s="202">
        <v>13495149</v>
      </c>
      <c r="H1950">
        <v>92972</v>
      </c>
      <c r="I1950">
        <v>9010</v>
      </c>
      <c r="J1950">
        <v>3930</v>
      </c>
    </row>
    <row r="1951" spans="1:10" ht="14.5" x14ac:dyDescent="0.35">
      <c r="A1951" s="202">
        <v>21660</v>
      </c>
      <c r="B1951" s="202" t="s">
        <v>1945</v>
      </c>
      <c r="D1951" s="203">
        <v>19.3</v>
      </c>
      <c r="E1951" s="203" t="s">
        <v>215</v>
      </c>
      <c r="F1951" s="204">
        <v>2020</v>
      </c>
      <c r="G1951" s="205">
        <v>85381</v>
      </c>
      <c r="H1951">
        <v>24006</v>
      </c>
      <c r="I1951">
        <v>2592</v>
      </c>
      <c r="J1951">
        <v>1130</v>
      </c>
    </row>
    <row r="1952" spans="1:10" ht="14.5" x14ac:dyDescent="0.35">
      <c r="A1952" s="202">
        <v>21660</v>
      </c>
      <c r="B1952" s="202" t="s">
        <v>1946</v>
      </c>
      <c r="D1952" s="203">
        <v>19.399999999999999</v>
      </c>
      <c r="E1952" s="203" t="s">
        <v>215</v>
      </c>
      <c r="F1952" s="204">
        <v>2020</v>
      </c>
      <c r="G1952" s="206">
        <v>15309866</v>
      </c>
      <c r="H1952">
        <v>0</v>
      </c>
      <c r="I1952">
        <v>0</v>
      </c>
      <c r="J1952">
        <v>0</v>
      </c>
    </row>
    <row r="1953" spans="1:10" ht="14.5" x14ac:dyDescent="0.35">
      <c r="A1953" s="202">
        <v>21660</v>
      </c>
      <c r="B1953" s="202" t="s">
        <v>1942</v>
      </c>
      <c r="D1953" s="203">
        <v>2.1</v>
      </c>
      <c r="E1953" s="203" t="s">
        <v>215</v>
      </c>
      <c r="F1953" s="202">
        <v>2020</v>
      </c>
      <c r="G1953" s="202">
        <v>27046022</v>
      </c>
      <c r="H1953">
        <v>92420</v>
      </c>
      <c r="I1953">
        <v>10961</v>
      </c>
      <c r="J1953">
        <v>4781</v>
      </c>
    </row>
    <row r="1954" spans="1:10" ht="14.5" x14ac:dyDescent="0.35">
      <c r="A1954" s="202">
        <v>21660</v>
      </c>
      <c r="B1954" s="202" t="s">
        <v>1947</v>
      </c>
      <c r="D1954" s="203">
        <v>21.2</v>
      </c>
      <c r="E1954" s="203" t="s">
        <v>215</v>
      </c>
      <c r="F1954" s="202">
        <v>2020</v>
      </c>
      <c r="G1954" s="202">
        <v>7301921</v>
      </c>
      <c r="H1954">
        <v>10793</v>
      </c>
      <c r="I1954">
        <v>1177</v>
      </c>
      <c r="J1954">
        <v>513</v>
      </c>
    </row>
    <row r="1955" spans="1:10" ht="14.5" x14ac:dyDescent="0.35">
      <c r="A1955" s="202">
        <v>21660</v>
      </c>
      <c r="B1955" s="202" t="s">
        <v>1943</v>
      </c>
      <c r="D1955" s="203">
        <v>4</v>
      </c>
      <c r="E1955" s="203" t="s">
        <v>215</v>
      </c>
      <c r="F1955" s="202">
        <v>2020</v>
      </c>
      <c r="G1955" s="202">
        <v>25872548</v>
      </c>
      <c r="H1955">
        <v>941982</v>
      </c>
      <c r="I1955">
        <v>109560</v>
      </c>
      <c r="J1955">
        <v>47786</v>
      </c>
    </row>
    <row r="1956" spans="1:10" ht="14.5" x14ac:dyDescent="0.35">
      <c r="A1956" s="202">
        <v>21660</v>
      </c>
      <c r="B1956" s="202" t="s">
        <v>1944</v>
      </c>
      <c r="D1956" s="203">
        <v>9</v>
      </c>
      <c r="E1956" s="203" t="s">
        <v>215</v>
      </c>
      <c r="F1956" s="202">
        <v>2020</v>
      </c>
      <c r="G1956" s="202">
        <v>335663</v>
      </c>
      <c r="H1956">
        <v>8629</v>
      </c>
      <c r="I1956">
        <v>1009</v>
      </c>
      <c r="J1956">
        <v>440</v>
      </c>
    </row>
    <row r="1957" spans="1:10" ht="14.5" x14ac:dyDescent="0.35">
      <c r="A1957" s="202">
        <v>21687</v>
      </c>
      <c r="B1957" s="202" t="s">
        <v>1948</v>
      </c>
      <c r="D1957" s="203">
        <v>1</v>
      </c>
      <c r="E1957" s="203" t="s">
        <v>215</v>
      </c>
      <c r="F1957" s="202">
        <v>2020</v>
      </c>
      <c r="G1957" s="202">
        <v>2321</v>
      </c>
      <c r="H1957">
        <v>58</v>
      </c>
      <c r="I1957">
        <v>5</v>
      </c>
      <c r="J1957">
        <v>2</v>
      </c>
    </row>
    <row r="1958" spans="1:10" ht="14.5" x14ac:dyDescent="0.35">
      <c r="A1958" s="202">
        <v>21687</v>
      </c>
      <c r="B1958" s="202" t="s">
        <v>1951</v>
      </c>
      <c r="D1958" s="203">
        <v>17.100000000000001</v>
      </c>
      <c r="E1958" s="203" t="s">
        <v>215</v>
      </c>
      <c r="F1958" s="202">
        <v>2020</v>
      </c>
      <c r="G1958" s="204">
        <v>85196</v>
      </c>
      <c r="H1958">
        <v>293</v>
      </c>
      <c r="I1958">
        <v>38</v>
      </c>
      <c r="J1958">
        <v>17</v>
      </c>
    </row>
    <row r="1959" spans="1:10" ht="14.5" x14ac:dyDescent="0.35">
      <c r="A1959" s="202">
        <v>21687</v>
      </c>
      <c r="B1959" s="202" t="s">
        <v>4446</v>
      </c>
      <c r="D1959" s="203">
        <v>17.2</v>
      </c>
      <c r="E1959" s="203" t="s">
        <v>215</v>
      </c>
      <c r="F1959" s="202">
        <v>2020</v>
      </c>
      <c r="G1959" s="203">
        <v>0</v>
      </c>
      <c r="H1959">
        <v>0</v>
      </c>
      <c r="I1959">
        <v>0</v>
      </c>
      <c r="J1959">
        <v>0</v>
      </c>
    </row>
    <row r="1960" spans="1:10" ht="14.5" x14ac:dyDescent="0.35">
      <c r="A1960" s="202">
        <v>21687</v>
      </c>
      <c r="B1960" s="202" t="s">
        <v>1952</v>
      </c>
      <c r="D1960" s="203">
        <v>19.3</v>
      </c>
      <c r="E1960" s="203" t="s">
        <v>215</v>
      </c>
      <c r="F1960" s="204">
        <v>2020</v>
      </c>
      <c r="G1960" s="205">
        <v>99468</v>
      </c>
      <c r="H1960">
        <v>82680</v>
      </c>
      <c r="I1960">
        <v>10933</v>
      </c>
      <c r="J1960">
        <v>4769</v>
      </c>
    </row>
    <row r="1961" spans="1:10" ht="14.5" x14ac:dyDescent="0.35">
      <c r="A1961" s="202">
        <v>21687</v>
      </c>
      <c r="B1961" s="202" t="s">
        <v>1953</v>
      </c>
      <c r="D1961" s="203">
        <v>19.399999999999999</v>
      </c>
      <c r="E1961" s="203" t="s">
        <v>215</v>
      </c>
      <c r="F1961" s="204">
        <v>2020</v>
      </c>
      <c r="G1961" s="206">
        <v>6899191</v>
      </c>
      <c r="H1961">
        <v>0</v>
      </c>
      <c r="I1961">
        <v>0</v>
      </c>
      <c r="J1961">
        <v>0</v>
      </c>
    </row>
    <row r="1962" spans="1:10" ht="14.5" x14ac:dyDescent="0.35">
      <c r="A1962" s="202">
        <v>21687</v>
      </c>
      <c r="B1962" s="202" t="s">
        <v>4447</v>
      </c>
      <c r="D1962" s="203">
        <v>2.1</v>
      </c>
      <c r="E1962" s="203" t="s">
        <v>215</v>
      </c>
      <c r="F1962" s="202">
        <v>2020</v>
      </c>
      <c r="G1962" s="202">
        <v>2636</v>
      </c>
      <c r="H1962">
        <v>34</v>
      </c>
      <c r="I1962">
        <v>3</v>
      </c>
      <c r="J1962">
        <v>1</v>
      </c>
    </row>
    <row r="1963" spans="1:10" ht="14.5" x14ac:dyDescent="0.35">
      <c r="A1963" s="202">
        <v>21687</v>
      </c>
      <c r="B1963" s="202" t="s">
        <v>1954</v>
      </c>
      <c r="D1963" s="203">
        <v>21.2</v>
      </c>
      <c r="E1963" s="203" t="s">
        <v>215</v>
      </c>
      <c r="F1963" s="202">
        <v>2020</v>
      </c>
      <c r="G1963" s="202">
        <v>2689336</v>
      </c>
      <c r="H1963">
        <v>25542</v>
      </c>
      <c r="I1963">
        <v>3480</v>
      </c>
      <c r="J1963">
        <v>1518</v>
      </c>
    </row>
    <row r="1964" spans="1:10" ht="14.5" x14ac:dyDescent="0.35">
      <c r="A1964" s="202">
        <v>21687</v>
      </c>
      <c r="B1964" s="202" t="s">
        <v>1949</v>
      </c>
      <c r="D1964" s="203">
        <v>5.0999999999999996</v>
      </c>
      <c r="E1964" s="203" t="s">
        <v>215</v>
      </c>
      <c r="F1964" s="202">
        <v>2020</v>
      </c>
      <c r="G1964" s="202">
        <v>45904783</v>
      </c>
      <c r="H1964">
        <v>235693</v>
      </c>
      <c r="I1964">
        <v>30979</v>
      </c>
      <c r="J1964">
        <v>13512</v>
      </c>
    </row>
    <row r="1965" spans="1:10" ht="14.5" x14ac:dyDescent="0.35">
      <c r="A1965" s="202">
        <v>21687</v>
      </c>
      <c r="B1965" s="202" t="s">
        <v>1950</v>
      </c>
      <c r="D1965" s="203">
        <v>5.2</v>
      </c>
      <c r="E1965" s="203" t="s">
        <v>215</v>
      </c>
      <c r="F1965" s="202">
        <v>2020</v>
      </c>
      <c r="G1965" s="202">
        <v>16584233</v>
      </c>
      <c r="H1965">
        <v>113204</v>
      </c>
      <c r="I1965">
        <v>14013</v>
      </c>
      <c r="J1965">
        <v>6112</v>
      </c>
    </row>
    <row r="1966" spans="1:10" ht="14.5" x14ac:dyDescent="0.35">
      <c r="A1966" s="202">
        <v>21695</v>
      </c>
      <c r="B1966" s="202" t="s">
        <v>1955</v>
      </c>
      <c r="D1966" s="203">
        <v>1</v>
      </c>
      <c r="E1966" s="203" t="s">
        <v>215</v>
      </c>
      <c r="F1966" s="202">
        <v>2020</v>
      </c>
      <c r="G1966" s="202">
        <v>489442</v>
      </c>
      <c r="H1966">
        <v>489</v>
      </c>
      <c r="I1966">
        <v>56</v>
      </c>
      <c r="J1966">
        <v>24</v>
      </c>
    </row>
    <row r="1967" spans="1:10" ht="14.5" x14ac:dyDescent="0.35">
      <c r="A1967" s="202">
        <v>21695</v>
      </c>
      <c r="B1967" s="202" t="s">
        <v>1959</v>
      </c>
      <c r="D1967" s="203">
        <v>19.100000000000001</v>
      </c>
      <c r="E1967" s="203" t="s">
        <v>215</v>
      </c>
      <c r="F1967" s="202">
        <v>2020</v>
      </c>
      <c r="G1967" s="205">
        <v>56</v>
      </c>
      <c r="H1967">
        <v>-1</v>
      </c>
      <c r="I1967">
        <v>0</v>
      </c>
      <c r="J1967">
        <v>0</v>
      </c>
    </row>
    <row r="1968" spans="1:10" ht="14.5" x14ac:dyDescent="0.35">
      <c r="A1968" s="202">
        <v>21695</v>
      </c>
      <c r="B1968" s="202" t="s">
        <v>4448</v>
      </c>
      <c r="D1968" s="203">
        <v>19.2</v>
      </c>
      <c r="E1968" s="203" t="s">
        <v>215</v>
      </c>
      <c r="F1968" s="204">
        <v>2020</v>
      </c>
      <c r="G1968" s="206">
        <v>0</v>
      </c>
      <c r="H1968">
        <v>0</v>
      </c>
      <c r="I1968">
        <v>0</v>
      </c>
      <c r="J1968">
        <v>0</v>
      </c>
    </row>
    <row r="1969" spans="1:10" ht="14.5" x14ac:dyDescent="0.35">
      <c r="A1969" s="202">
        <v>21695</v>
      </c>
      <c r="B1969" s="202" t="s">
        <v>1956</v>
      </c>
      <c r="D1969" s="203">
        <v>2.1</v>
      </c>
      <c r="E1969" s="203" t="s">
        <v>215</v>
      </c>
      <c r="F1969" s="202">
        <v>2020</v>
      </c>
      <c r="G1969" s="202">
        <v>907041</v>
      </c>
      <c r="H1969">
        <v>907</v>
      </c>
      <c r="I1969">
        <v>104</v>
      </c>
      <c r="J1969">
        <v>45</v>
      </c>
    </row>
    <row r="1970" spans="1:10" ht="14.5" x14ac:dyDescent="0.35">
      <c r="A1970" s="202">
        <v>21695</v>
      </c>
      <c r="B1970" s="202" t="s">
        <v>1957</v>
      </c>
      <c r="D1970" s="203">
        <v>4</v>
      </c>
      <c r="E1970" s="203" t="s">
        <v>215</v>
      </c>
      <c r="F1970" s="202">
        <v>2020</v>
      </c>
      <c r="G1970" s="202">
        <v>858854096</v>
      </c>
      <c r="H1970">
        <v>858854</v>
      </c>
      <c r="I1970">
        <v>95277</v>
      </c>
      <c r="J1970">
        <v>41556</v>
      </c>
    </row>
    <row r="1971" spans="1:10" ht="14.5" x14ac:dyDescent="0.35">
      <c r="A1971" s="202">
        <v>21695</v>
      </c>
      <c r="B1971" s="202" t="s">
        <v>1958</v>
      </c>
      <c r="D1971" s="203">
        <v>9</v>
      </c>
      <c r="E1971" s="203" t="s">
        <v>215</v>
      </c>
      <c r="F1971" s="202">
        <v>2020</v>
      </c>
      <c r="G1971" s="202">
        <v>5153947</v>
      </c>
      <c r="H1971">
        <v>5154</v>
      </c>
      <c r="I1971">
        <v>587</v>
      </c>
      <c r="J1971">
        <v>256</v>
      </c>
    </row>
    <row r="1972" spans="1:10" ht="14.5" x14ac:dyDescent="0.35">
      <c r="A1972" s="202">
        <v>21709</v>
      </c>
      <c r="B1972" s="202" t="s">
        <v>1960</v>
      </c>
      <c r="D1972" s="203">
        <v>1</v>
      </c>
      <c r="E1972" s="203" t="s">
        <v>215</v>
      </c>
      <c r="F1972" s="202">
        <v>2020</v>
      </c>
      <c r="G1972" s="202">
        <v>59534</v>
      </c>
      <c r="H1972">
        <v>2870</v>
      </c>
      <c r="I1972">
        <v>126</v>
      </c>
      <c r="J1972">
        <v>55</v>
      </c>
    </row>
    <row r="1973" spans="1:10" ht="14.5" x14ac:dyDescent="0.35">
      <c r="A1973" s="202">
        <v>21709</v>
      </c>
      <c r="B1973" s="202" t="s">
        <v>1965</v>
      </c>
      <c r="D1973" s="203">
        <v>17.100000000000001</v>
      </c>
      <c r="E1973" s="203" t="s">
        <v>215</v>
      </c>
      <c r="F1973" s="202">
        <v>2020</v>
      </c>
      <c r="G1973" s="204">
        <v>4651311</v>
      </c>
      <c r="H1973">
        <v>140458</v>
      </c>
      <c r="I1973">
        <v>16691</v>
      </c>
      <c r="J1973">
        <v>7280</v>
      </c>
    </row>
    <row r="1974" spans="1:10" ht="14.5" x14ac:dyDescent="0.35">
      <c r="A1974" s="202">
        <v>21709</v>
      </c>
      <c r="B1974" s="202" t="s">
        <v>4449</v>
      </c>
      <c r="D1974" s="203">
        <v>17.2</v>
      </c>
      <c r="E1974" s="203" t="s">
        <v>215</v>
      </c>
      <c r="F1974" s="202">
        <v>2020</v>
      </c>
      <c r="G1974" s="203">
        <v>0</v>
      </c>
      <c r="H1974">
        <v>0</v>
      </c>
      <c r="I1974">
        <v>0</v>
      </c>
      <c r="J1974">
        <v>0</v>
      </c>
    </row>
    <row r="1975" spans="1:10" ht="14.5" x14ac:dyDescent="0.35">
      <c r="A1975" s="202">
        <v>21709</v>
      </c>
      <c r="B1975" s="202" t="s">
        <v>1966</v>
      </c>
      <c r="D1975" s="203">
        <v>18</v>
      </c>
      <c r="E1975" s="203" t="s">
        <v>215</v>
      </c>
      <c r="F1975" s="202">
        <v>2020</v>
      </c>
      <c r="G1975" s="202">
        <v>20329</v>
      </c>
      <c r="H1975">
        <v>56</v>
      </c>
      <c r="I1975">
        <v>7</v>
      </c>
      <c r="J1975">
        <v>3</v>
      </c>
    </row>
    <row r="1976" spans="1:10" ht="14.5" x14ac:dyDescent="0.35">
      <c r="A1976" s="202">
        <v>21709</v>
      </c>
      <c r="B1976" s="202" t="s">
        <v>1967</v>
      </c>
      <c r="D1976" s="203">
        <v>19.3</v>
      </c>
      <c r="E1976" s="203" t="s">
        <v>215</v>
      </c>
      <c r="F1976" s="204">
        <v>2020</v>
      </c>
      <c r="G1976" s="205">
        <v>82803</v>
      </c>
      <c r="H1976">
        <v>106777</v>
      </c>
      <c r="I1976">
        <v>13555</v>
      </c>
      <c r="J1976">
        <v>5912</v>
      </c>
    </row>
    <row r="1977" spans="1:10" ht="14.5" x14ac:dyDescent="0.35">
      <c r="A1977" s="202">
        <v>21709</v>
      </c>
      <c r="B1977" s="202" t="s">
        <v>1968</v>
      </c>
      <c r="D1977" s="203">
        <v>19.399999999999999</v>
      </c>
      <c r="E1977" s="203" t="s">
        <v>215</v>
      </c>
      <c r="F1977" s="204">
        <v>2020</v>
      </c>
      <c r="G1977" s="206">
        <v>3500232</v>
      </c>
      <c r="H1977">
        <v>0</v>
      </c>
      <c r="I1977">
        <v>0</v>
      </c>
      <c r="J1977">
        <v>0</v>
      </c>
    </row>
    <row r="1978" spans="1:10" ht="14.5" x14ac:dyDescent="0.35">
      <c r="A1978" s="202">
        <v>21709</v>
      </c>
      <c r="B1978" s="202" t="s">
        <v>1961</v>
      </c>
      <c r="D1978" s="203">
        <v>2.1</v>
      </c>
      <c r="E1978" s="203" t="s">
        <v>215</v>
      </c>
      <c r="F1978" s="202">
        <v>2020</v>
      </c>
      <c r="G1978" s="202">
        <v>129938</v>
      </c>
      <c r="H1978">
        <v>491</v>
      </c>
      <c r="I1978">
        <v>28</v>
      </c>
      <c r="J1978">
        <v>12</v>
      </c>
    </row>
    <row r="1979" spans="1:10" ht="14.5" x14ac:dyDescent="0.35">
      <c r="A1979" s="202">
        <v>21709</v>
      </c>
      <c r="B1979" s="202" t="s">
        <v>1969</v>
      </c>
      <c r="D1979" s="203">
        <v>21.2</v>
      </c>
      <c r="E1979" s="203" t="s">
        <v>215</v>
      </c>
      <c r="F1979" s="202">
        <v>2020</v>
      </c>
      <c r="G1979" s="202">
        <v>1864044</v>
      </c>
      <c r="H1979">
        <v>39246</v>
      </c>
      <c r="I1979">
        <v>5021</v>
      </c>
      <c r="J1979">
        <v>2190</v>
      </c>
    </row>
    <row r="1980" spans="1:10" ht="14.5" x14ac:dyDescent="0.35">
      <c r="A1980" s="202">
        <v>21709</v>
      </c>
      <c r="B1980" s="202" t="s">
        <v>1962</v>
      </c>
      <c r="D1980" s="203">
        <v>5.0999999999999996</v>
      </c>
      <c r="E1980" s="203" t="s">
        <v>215</v>
      </c>
      <c r="F1980" s="202">
        <v>2020</v>
      </c>
      <c r="G1980" s="202">
        <v>33620826</v>
      </c>
      <c r="H1980">
        <v>248534</v>
      </c>
      <c r="I1980">
        <v>31544</v>
      </c>
      <c r="J1980">
        <v>13758</v>
      </c>
    </row>
    <row r="1981" spans="1:10" ht="14.5" x14ac:dyDescent="0.35">
      <c r="A1981" s="202">
        <v>21709</v>
      </c>
      <c r="B1981" s="202" t="s">
        <v>1963</v>
      </c>
      <c r="D1981" s="203">
        <v>5.2</v>
      </c>
      <c r="E1981" s="203" t="s">
        <v>215</v>
      </c>
      <c r="F1981" s="202">
        <v>2020</v>
      </c>
      <c r="G1981" s="202">
        <v>13184226</v>
      </c>
      <c r="H1981">
        <v>145264</v>
      </c>
      <c r="I1981">
        <v>17009</v>
      </c>
      <c r="J1981">
        <v>7419</v>
      </c>
    </row>
    <row r="1982" spans="1:10" ht="14.5" x14ac:dyDescent="0.35">
      <c r="A1982" s="202">
        <v>21709</v>
      </c>
      <c r="B1982" s="202" t="s">
        <v>1964</v>
      </c>
      <c r="D1982" s="203">
        <v>9</v>
      </c>
      <c r="E1982" s="203" t="s">
        <v>215</v>
      </c>
      <c r="F1982" s="202">
        <v>2020</v>
      </c>
      <c r="G1982" s="202">
        <v>96228</v>
      </c>
      <c r="H1982">
        <v>2942</v>
      </c>
      <c r="I1982">
        <v>351</v>
      </c>
      <c r="J1982">
        <v>153</v>
      </c>
    </row>
    <row r="1983" spans="1:10" ht="14.5" x14ac:dyDescent="0.35">
      <c r="A1983" s="202">
        <v>21784</v>
      </c>
      <c r="B1983" s="202" t="s">
        <v>1970</v>
      </c>
      <c r="D1983" s="203">
        <v>1</v>
      </c>
      <c r="E1983" s="203" t="s">
        <v>215</v>
      </c>
      <c r="F1983" s="202">
        <v>2020</v>
      </c>
      <c r="G1983" s="202">
        <v>1278</v>
      </c>
      <c r="H1983">
        <v>384</v>
      </c>
      <c r="I1983">
        <v>17</v>
      </c>
      <c r="J1983">
        <v>38</v>
      </c>
    </row>
    <row r="1984" spans="1:10" ht="14.5" x14ac:dyDescent="0.35">
      <c r="A1984" s="202">
        <v>21784</v>
      </c>
      <c r="B1984" s="202" t="s">
        <v>1975</v>
      </c>
      <c r="D1984" s="203">
        <v>17.100000000000001</v>
      </c>
      <c r="E1984" s="203" t="s">
        <v>215</v>
      </c>
      <c r="F1984" s="202">
        <v>2020</v>
      </c>
      <c r="G1984" s="204">
        <v>229787</v>
      </c>
      <c r="H1984">
        <v>5323</v>
      </c>
      <c r="I1984">
        <v>246</v>
      </c>
      <c r="J1984">
        <v>548</v>
      </c>
    </row>
    <row r="1985" spans="1:10" ht="14.5" x14ac:dyDescent="0.35">
      <c r="A1985" s="202">
        <v>21784</v>
      </c>
      <c r="B1985" s="202" t="s">
        <v>1976</v>
      </c>
      <c r="D1985" s="203">
        <v>17.2</v>
      </c>
      <c r="E1985" s="203" t="s">
        <v>215</v>
      </c>
      <c r="F1985" s="202">
        <v>2020</v>
      </c>
      <c r="G1985" s="203">
        <v>899</v>
      </c>
      <c r="H1985">
        <v>39</v>
      </c>
      <c r="I1985">
        <v>2</v>
      </c>
      <c r="J1985">
        <v>3</v>
      </c>
    </row>
    <row r="1986" spans="1:10" ht="14.5" x14ac:dyDescent="0.35">
      <c r="A1986" s="202">
        <v>21784</v>
      </c>
      <c r="B1986" s="202" t="s">
        <v>1977</v>
      </c>
      <c r="D1986" s="203">
        <v>18</v>
      </c>
      <c r="E1986" s="203" t="s">
        <v>215</v>
      </c>
      <c r="F1986" s="202">
        <v>2020</v>
      </c>
      <c r="G1986" s="202">
        <v>9158</v>
      </c>
      <c r="H1986">
        <v>319</v>
      </c>
      <c r="I1986">
        <v>13</v>
      </c>
      <c r="J1986">
        <v>29</v>
      </c>
    </row>
    <row r="1987" spans="1:10" ht="14.5" x14ac:dyDescent="0.35">
      <c r="A1987" s="202">
        <v>21784</v>
      </c>
      <c r="B1987" s="202" t="s">
        <v>1978</v>
      </c>
      <c r="D1987" s="203">
        <v>19.3</v>
      </c>
      <c r="E1987" s="203" t="s">
        <v>215</v>
      </c>
      <c r="F1987" s="204">
        <v>2020</v>
      </c>
      <c r="G1987" s="205">
        <v>3781</v>
      </c>
      <c r="H1987">
        <v>40462</v>
      </c>
      <c r="I1987">
        <v>1803</v>
      </c>
      <c r="J1987">
        <v>3649</v>
      </c>
    </row>
    <row r="1988" spans="1:10" ht="14.5" x14ac:dyDescent="0.35">
      <c r="A1988" s="202">
        <v>21784</v>
      </c>
      <c r="B1988" s="202" t="s">
        <v>1979</v>
      </c>
      <c r="D1988" s="203">
        <v>19.399999999999999</v>
      </c>
      <c r="E1988" s="203" t="s">
        <v>215</v>
      </c>
      <c r="F1988" s="204">
        <v>2020</v>
      </c>
      <c r="G1988" s="206">
        <v>1376004</v>
      </c>
      <c r="H1988">
        <v>0</v>
      </c>
      <c r="I1988">
        <v>0</v>
      </c>
      <c r="J1988">
        <v>0</v>
      </c>
    </row>
    <row r="1989" spans="1:10" ht="14.5" x14ac:dyDescent="0.35">
      <c r="A1989" s="202">
        <v>21784</v>
      </c>
      <c r="B1989" s="202" t="s">
        <v>1971</v>
      </c>
      <c r="D1989" s="203">
        <v>2.1</v>
      </c>
      <c r="E1989" s="203" t="s">
        <v>215</v>
      </c>
      <c r="F1989" s="202">
        <v>2020</v>
      </c>
      <c r="G1989" s="202">
        <v>11884</v>
      </c>
      <c r="H1989">
        <v>727</v>
      </c>
      <c r="I1989">
        <v>35</v>
      </c>
      <c r="J1989">
        <v>71</v>
      </c>
    </row>
    <row r="1990" spans="1:10" ht="14.5" x14ac:dyDescent="0.35">
      <c r="A1990" s="202">
        <v>21784</v>
      </c>
      <c r="B1990" s="202" t="s">
        <v>1980</v>
      </c>
      <c r="D1990" s="203">
        <v>21.2</v>
      </c>
      <c r="E1990" s="203" t="s">
        <v>215</v>
      </c>
      <c r="F1990" s="202">
        <v>2020</v>
      </c>
      <c r="G1990" s="202">
        <v>207392</v>
      </c>
      <c r="H1990">
        <v>16511</v>
      </c>
      <c r="I1990">
        <v>715</v>
      </c>
      <c r="J1990">
        <v>1424</v>
      </c>
    </row>
    <row r="1991" spans="1:10" ht="14.5" x14ac:dyDescent="0.35">
      <c r="A1991" s="202">
        <v>21784</v>
      </c>
      <c r="B1991" s="202" t="s">
        <v>1972</v>
      </c>
      <c r="D1991" s="203">
        <v>5.0999999999999996</v>
      </c>
      <c r="E1991" s="203" t="s">
        <v>215</v>
      </c>
      <c r="F1991" s="202">
        <v>2020</v>
      </c>
      <c r="G1991" s="202">
        <v>874630</v>
      </c>
      <c r="H1991">
        <v>27589</v>
      </c>
      <c r="I1991">
        <v>1304</v>
      </c>
      <c r="J1991">
        <v>2729</v>
      </c>
    </row>
    <row r="1992" spans="1:10" ht="14.5" x14ac:dyDescent="0.35">
      <c r="A1992" s="202">
        <v>21784</v>
      </c>
      <c r="B1992" s="202" t="s">
        <v>1973</v>
      </c>
      <c r="D1992" s="203">
        <v>5.2</v>
      </c>
      <c r="E1992" s="203" t="s">
        <v>215</v>
      </c>
      <c r="F1992" s="202">
        <v>2020</v>
      </c>
      <c r="G1992" s="202">
        <v>649276</v>
      </c>
      <c r="H1992">
        <v>35801</v>
      </c>
      <c r="I1992">
        <v>1612</v>
      </c>
      <c r="J1992">
        <v>3251</v>
      </c>
    </row>
    <row r="1993" spans="1:10" ht="14.5" x14ac:dyDescent="0.35">
      <c r="A1993" s="202">
        <v>21784</v>
      </c>
      <c r="B1993" s="202" t="s">
        <v>1974</v>
      </c>
      <c r="D1993" s="203">
        <v>9</v>
      </c>
      <c r="E1993" s="203" t="s">
        <v>215</v>
      </c>
      <c r="F1993" s="202">
        <v>2020</v>
      </c>
      <c r="G1993" s="202">
        <v>1175</v>
      </c>
      <c r="H1993">
        <v>862</v>
      </c>
      <c r="I1993">
        <v>46</v>
      </c>
      <c r="J1993">
        <v>71</v>
      </c>
    </row>
    <row r="1994" spans="1:10" ht="14.5" x14ac:dyDescent="0.35">
      <c r="A1994" s="202">
        <v>21806</v>
      </c>
      <c r="B1994" s="202" t="s">
        <v>1983</v>
      </c>
      <c r="D1994" s="203">
        <v>17.100000000000001</v>
      </c>
      <c r="E1994" s="203" t="s">
        <v>215</v>
      </c>
      <c r="F1994" s="202">
        <v>2020</v>
      </c>
      <c r="G1994" s="204">
        <v>27718</v>
      </c>
      <c r="H1994">
        <v>5088</v>
      </c>
      <c r="I1994">
        <v>0</v>
      </c>
      <c r="J1994">
        <v>0</v>
      </c>
    </row>
    <row r="1995" spans="1:10" ht="14.5" x14ac:dyDescent="0.35">
      <c r="A1995" s="202">
        <v>21806</v>
      </c>
      <c r="B1995" s="202" t="s">
        <v>1984</v>
      </c>
      <c r="D1995" s="203">
        <v>17.2</v>
      </c>
      <c r="E1995" s="203" t="s">
        <v>215</v>
      </c>
      <c r="F1995" s="202">
        <v>2020</v>
      </c>
      <c r="G1995" s="203">
        <v>3101</v>
      </c>
      <c r="H1995">
        <v>130</v>
      </c>
      <c r="I1995">
        <v>0</v>
      </c>
      <c r="J1995">
        <v>0</v>
      </c>
    </row>
    <row r="1996" spans="1:10" ht="14.5" x14ac:dyDescent="0.35">
      <c r="A1996" s="202">
        <v>21806</v>
      </c>
      <c r="B1996" s="202" t="s">
        <v>1981</v>
      </c>
      <c r="D1996" s="203">
        <v>5.0999999999999996</v>
      </c>
      <c r="E1996" s="203" t="s">
        <v>215</v>
      </c>
      <c r="F1996" s="202">
        <v>2020</v>
      </c>
      <c r="G1996" s="202">
        <v>1761961</v>
      </c>
      <c r="H1996">
        <v>3900</v>
      </c>
      <c r="I1996">
        <v>0</v>
      </c>
      <c r="J1996">
        <v>0</v>
      </c>
    </row>
    <row r="1997" spans="1:10" ht="14.5" x14ac:dyDescent="0.35">
      <c r="A1997" s="202">
        <v>21806</v>
      </c>
      <c r="B1997" s="202" t="s">
        <v>1982</v>
      </c>
      <c r="D1997" s="203">
        <v>5.2</v>
      </c>
      <c r="E1997" s="203" t="s">
        <v>215</v>
      </c>
      <c r="F1997" s="202">
        <v>2020</v>
      </c>
      <c r="G1997" s="202">
        <v>151107</v>
      </c>
      <c r="H1997">
        <v>754</v>
      </c>
      <c r="I1997">
        <v>0</v>
      </c>
      <c r="J1997">
        <v>0</v>
      </c>
    </row>
    <row r="1998" spans="1:10" ht="14.5" x14ac:dyDescent="0.35">
      <c r="A1998" s="202">
        <v>21849</v>
      </c>
      <c r="B1998" s="202" t="s">
        <v>1987</v>
      </c>
      <c r="D1998" s="203">
        <v>17.100000000000001</v>
      </c>
      <c r="E1998" s="203" t="s">
        <v>215</v>
      </c>
      <c r="F1998" s="202">
        <v>2020</v>
      </c>
      <c r="G1998" s="204">
        <v>2345575</v>
      </c>
      <c r="H1998">
        <v>21326</v>
      </c>
      <c r="I1998">
        <v>1220</v>
      </c>
      <c r="J1998">
        <v>2846</v>
      </c>
    </row>
    <row r="1999" spans="1:10" ht="14.5" x14ac:dyDescent="0.35">
      <c r="A1999" s="202">
        <v>21849</v>
      </c>
      <c r="B1999" s="202" t="s">
        <v>1988</v>
      </c>
      <c r="D1999" s="203">
        <v>17.2</v>
      </c>
      <c r="E1999" s="203" t="s">
        <v>215</v>
      </c>
      <c r="F1999" s="202">
        <v>2020</v>
      </c>
      <c r="G1999" s="203">
        <v>0</v>
      </c>
      <c r="H1999">
        <v>197</v>
      </c>
      <c r="I1999">
        <v>111</v>
      </c>
      <c r="J1999">
        <v>260</v>
      </c>
    </row>
    <row r="2000" spans="1:10" ht="14.5" x14ac:dyDescent="0.35">
      <c r="A2000" s="202">
        <v>21849</v>
      </c>
      <c r="B2000" s="202" t="s">
        <v>1989</v>
      </c>
      <c r="D2000" s="203">
        <v>18</v>
      </c>
      <c r="E2000" s="203" t="s">
        <v>215</v>
      </c>
      <c r="F2000" s="202">
        <v>2020</v>
      </c>
      <c r="G2000" s="202">
        <v>2085</v>
      </c>
      <c r="H2000">
        <v>315</v>
      </c>
      <c r="I2000">
        <v>11</v>
      </c>
      <c r="J2000">
        <v>26</v>
      </c>
    </row>
    <row r="2001" spans="1:10" ht="14.5" x14ac:dyDescent="0.35">
      <c r="A2001" s="202">
        <v>21849</v>
      </c>
      <c r="B2001" s="202" t="s">
        <v>1990</v>
      </c>
      <c r="D2001" s="203">
        <v>19.3</v>
      </c>
      <c r="E2001" s="203" t="s">
        <v>215</v>
      </c>
      <c r="F2001" s="204">
        <v>2020</v>
      </c>
      <c r="G2001" s="205">
        <v>62923</v>
      </c>
      <c r="H2001">
        <v>76507</v>
      </c>
      <c r="I2001">
        <v>2354</v>
      </c>
      <c r="J2001">
        <v>5492</v>
      </c>
    </row>
    <row r="2002" spans="1:10" ht="14.5" x14ac:dyDescent="0.35">
      <c r="A2002" s="202">
        <v>21849</v>
      </c>
      <c r="B2002" s="202" t="s">
        <v>1991</v>
      </c>
      <c r="D2002" s="203">
        <v>19.399999999999999</v>
      </c>
      <c r="E2002" s="203" t="s">
        <v>215</v>
      </c>
      <c r="F2002" s="204">
        <v>2020</v>
      </c>
      <c r="G2002" s="206">
        <v>6873312</v>
      </c>
      <c r="H2002">
        <v>0</v>
      </c>
      <c r="I2002">
        <v>0</v>
      </c>
      <c r="J2002">
        <v>0</v>
      </c>
    </row>
    <row r="2003" spans="1:10" ht="14.5" x14ac:dyDescent="0.35">
      <c r="A2003" s="202">
        <v>21849</v>
      </c>
      <c r="B2003" s="202" t="s">
        <v>1992</v>
      </c>
      <c r="D2003" s="203">
        <v>21.2</v>
      </c>
      <c r="E2003" s="203" t="s">
        <v>215</v>
      </c>
      <c r="F2003" s="202">
        <v>2020</v>
      </c>
      <c r="G2003" s="202">
        <v>1839464</v>
      </c>
      <c r="H2003">
        <v>46598</v>
      </c>
      <c r="I2003">
        <v>1179</v>
      </c>
      <c r="J2003">
        <v>2752</v>
      </c>
    </row>
    <row r="2004" spans="1:10" ht="14.5" x14ac:dyDescent="0.35">
      <c r="A2004" s="202">
        <v>21849</v>
      </c>
      <c r="B2004" s="202" t="s">
        <v>1985</v>
      </c>
      <c r="D2004" s="203">
        <v>5.0999999999999996</v>
      </c>
      <c r="E2004" s="203" t="s">
        <v>215</v>
      </c>
      <c r="F2004" s="202">
        <v>2020</v>
      </c>
      <c r="G2004" s="202">
        <v>108248</v>
      </c>
      <c r="H2004">
        <v>6143</v>
      </c>
      <c r="I2004">
        <v>389</v>
      </c>
      <c r="J2004">
        <v>907</v>
      </c>
    </row>
    <row r="2005" spans="1:10" ht="14.5" x14ac:dyDescent="0.35">
      <c r="A2005" s="202">
        <v>21849</v>
      </c>
      <c r="B2005" s="202" t="s">
        <v>1986</v>
      </c>
      <c r="D2005" s="203">
        <v>5.2</v>
      </c>
      <c r="E2005" s="203" t="s">
        <v>215</v>
      </c>
      <c r="F2005" s="202">
        <v>2020</v>
      </c>
      <c r="G2005" s="202">
        <v>392663</v>
      </c>
      <c r="H2005">
        <v>23221</v>
      </c>
      <c r="I2005">
        <v>740</v>
      </c>
      <c r="J2005">
        <v>1726</v>
      </c>
    </row>
    <row r="2006" spans="1:10" ht="14.5" x14ac:dyDescent="0.35">
      <c r="A2006" s="202">
        <v>21857</v>
      </c>
      <c r="B2006" s="202" t="s">
        <v>1996</v>
      </c>
      <c r="D2006" s="203">
        <v>19.3</v>
      </c>
      <c r="E2006" s="203" t="s">
        <v>215</v>
      </c>
      <c r="F2006" s="204">
        <v>2020</v>
      </c>
      <c r="G2006" s="205">
        <v>0</v>
      </c>
      <c r="H2006">
        <v>1476</v>
      </c>
      <c r="I2006">
        <v>173</v>
      </c>
      <c r="J2006">
        <v>404</v>
      </c>
    </row>
    <row r="2007" spans="1:10" ht="14.5" x14ac:dyDescent="0.35">
      <c r="A2007" s="202">
        <v>21857</v>
      </c>
      <c r="B2007" s="202" t="s">
        <v>1997</v>
      </c>
      <c r="D2007" s="203">
        <v>19.399999999999999</v>
      </c>
      <c r="E2007" s="203" t="s">
        <v>215</v>
      </c>
      <c r="F2007" s="204">
        <v>2020</v>
      </c>
      <c r="G2007" s="206">
        <v>1632</v>
      </c>
      <c r="H2007">
        <v>0</v>
      </c>
      <c r="I2007">
        <v>0</v>
      </c>
      <c r="J2007">
        <v>0</v>
      </c>
    </row>
    <row r="2008" spans="1:10" ht="14.5" x14ac:dyDescent="0.35">
      <c r="A2008" s="202">
        <v>21857</v>
      </c>
      <c r="B2008" s="202" t="s">
        <v>4450</v>
      </c>
      <c r="D2008" s="203">
        <v>2.1</v>
      </c>
      <c r="E2008" s="203" t="s">
        <v>215</v>
      </c>
      <c r="F2008" s="202">
        <v>2020</v>
      </c>
      <c r="G2008" s="202">
        <v>39</v>
      </c>
      <c r="H2008">
        <v>2</v>
      </c>
      <c r="I2008">
        <v>0</v>
      </c>
      <c r="J2008">
        <v>0</v>
      </c>
    </row>
    <row r="2009" spans="1:10" ht="14.5" x14ac:dyDescent="0.35">
      <c r="A2009" s="202">
        <v>21857</v>
      </c>
      <c r="B2009" s="202" t="s">
        <v>4451</v>
      </c>
      <c r="D2009" s="203">
        <v>3</v>
      </c>
      <c r="E2009" s="203" t="s">
        <v>215</v>
      </c>
      <c r="F2009" s="202">
        <v>2020</v>
      </c>
      <c r="G2009" s="202">
        <v>3107720</v>
      </c>
      <c r="H2009">
        <v>13732</v>
      </c>
      <c r="I2009">
        <v>773</v>
      </c>
      <c r="J2009">
        <v>1804</v>
      </c>
    </row>
    <row r="2010" spans="1:10" ht="14.5" x14ac:dyDescent="0.35">
      <c r="A2010" s="202">
        <v>21857</v>
      </c>
      <c r="B2010" s="202" t="s">
        <v>1993</v>
      </c>
      <c r="D2010" s="203">
        <v>5.0999999999999996</v>
      </c>
      <c r="E2010" s="203" t="s">
        <v>215</v>
      </c>
      <c r="F2010" s="202">
        <v>2020</v>
      </c>
      <c r="G2010" s="202">
        <v>23956</v>
      </c>
      <c r="H2010">
        <v>1899</v>
      </c>
      <c r="I2010">
        <v>487</v>
      </c>
      <c r="J2010">
        <v>1137</v>
      </c>
    </row>
    <row r="2011" spans="1:10" ht="14.5" x14ac:dyDescent="0.35">
      <c r="A2011" s="202">
        <v>21857</v>
      </c>
      <c r="B2011" s="202" t="s">
        <v>1994</v>
      </c>
      <c r="D2011" s="203">
        <v>5.2</v>
      </c>
      <c r="E2011" s="203" t="s">
        <v>215</v>
      </c>
      <c r="F2011" s="202">
        <v>2020</v>
      </c>
      <c r="G2011" s="202">
        <v>208175</v>
      </c>
      <c r="H2011">
        <v>2943</v>
      </c>
      <c r="I2011">
        <v>482</v>
      </c>
      <c r="J2011">
        <v>1125</v>
      </c>
    </row>
    <row r="2012" spans="1:10" ht="14.5" x14ac:dyDescent="0.35">
      <c r="A2012" s="202">
        <v>21857</v>
      </c>
      <c r="B2012" s="202" t="s">
        <v>1995</v>
      </c>
      <c r="D2012" s="203">
        <v>9</v>
      </c>
      <c r="E2012" s="203" t="s">
        <v>215</v>
      </c>
      <c r="F2012" s="202">
        <v>2020</v>
      </c>
      <c r="G2012" s="202">
        <v>156044</v>
      </c>
      <c r="H2012">
        <v>6631</v>
      </c>
      <c r="I2012">
        <v>225</v>
      </c>
      <c r="J2012">
        <v>525</v>
      </c>
    </row>
    <row r="2013" spans="1:10" ht="14.5" x14ac:dyDescent="0.35">
      <c r="A2013" s="202">
        <v>21865</v>
      </c>
      <c r="B2013" s="202" t="s">
        <v>2000</v>
      </c>
      <c r="D2013" s="203">
        <v>17.100000000000001</v>
      </c>
      <c r="E2013" s="203" t="s">
        <v>215</v>
      </c>
      <c r="F2013" s="202">
        <v>2020</v>
      </c>
      <c r="G2013" s="204">
        <v>459</v>
      </c>
      <c r="H2013">
        <v>-18</v>
      </c>
      <c r="I2013">
        <v>21</v>
      </c>
      <c r="J2013">
        <v>49</v>
      </c>
    </row>
    <row r="2014" spans="1:10" ht="14.5" x14ac:dyDescent="0.35">
      <c r="A2014" s="202">
        <v>21865</v>
      </c>
      <c r="B2014" s="202" t="s">
        <v>4452</v>
      </c>
      <c r="D2014" s="203">
        <v>17.2</v>
      </c>
      <c r="E2014" s="203" t="s">
        <v>215</v>
      </c>
      <c r="F2014" s="202">
        <v>2020</v>
      </c>
      <c r="G2014" s="203">
        <v>0</v>
      </c>
      <c r="H2014">
        <v>0</v>
      </c>
      <c r="I2014">
        <v>0</v>
      </c>
      <c r="J2014">
        <v>0</v>
      </c>
    </row>
    <row r="2015" spans="1:10" ht="14.5" x14ac:dyDescent="0.35">
      <c r="A2015" s="202">
        <v>21865</v>
      </c>
      <c r="B2015" s="202" t="s">
        <v>2001</v>
      </c>
      <c r="D2015" s="203">
        <v>18</v>
      </c>
      <c r="E2015" s="203" t="s">
        <v>215</v>
      </c>
      <c r="F2015" s="202">
        <v>2020</v>
      </c>
      <c r="G2015" s="202">
        <v>40</v>
      </c>
      <c r="H2015">
        <v>-3</v>
      </c>
      <c r="I2015">
        <v>4</v>
      </c>
      <c r="J2015">
        <v>9</v>
      </c>
    </row>
    <row r="2016" spans="1:10" ht="14.5" x14ac:dyDescent="0.35">
      <c r="A2016" s="202">
        <v>21865</v>
      </c>
      <c r="B2016" s="202" t="s">
        <v>2002</v>
      </c>
      <c r="D2016" s="203">
        <v>19.3</v>
      </c>
      <c r="E2016" s="203" t="s">
        <v>215</v>
      </c>
      <c r="F2016" s="204">
        <v>2020</v>
      </c>
      <c r="G2016" s="205">
        <v>14</v>
      </c>
      <c r="H2016">
        <v>7905</v>
      </c>
      <c r="I2016">
        <v>299</v>
      </c>
      <c r="J2016">
        <v>698</v>
      </c>
    </row>
    <row r="2017" spans="1:10" ht="14.5" x14ac:dyDescent="0.35">
      <c r="A2017" s="202">
        <v>21865</v>
      </c>
      <c r="B2017" s="202" t="s">
        <v>2003</v>
      </c>
      <c r="D2017" s="203">
        <v>19.399999999999999</v>
      </c>
      <c r="E2017" s="203" t="s">
        <v>215</v>
      </c>
      <c r="F2017" s="204">
        <v>2020</v>
      </c>
      <c r="G2017" s="206">
        <v>7203</v>
      </c>
      <c r="H2017">
        <v>0</v>
      </c>
      <c r="I2017">
        <v>0</v>
      </c>
      <c r="J2017">
        <v>0</v>
      </c>
    </row>
    <row r="2018" spans="1:10" ht="14.5" x14ac:dyDescent="0.35">
      <c r="A2018" s="202">
        <v>21865</v>
      </c>
      <c r="B2018" s="202" t="s">
        <v>2004</v>
      </c>
      <c r="D2018" s="203">
        <v>21.2</v>
      </c>
      <c r="E2018" s="203" t="s">
        <v>215</v>
      </c>
      <c r="F2018" s="202">
        <v>2020</v>
      </c>
      <c r="G2018" s="202">
        <v>2057</v>
      </c>
      <c r="H2018">
        <v>98</v>
      </c>
      <c r="I2018">
        <v>13</v>
      </c>
      <c r="J2018">
        <v>30</v>
      </c>
    </row>
    <row r="2019" spans="1:10" ht="14.5" x14ac:dyDescent="0.35">
      <c r="A2019" s="202">
        <v>21865</v>
      </c>
      <c r="B2019" s="202" t="s">
        <v>4453</v>
      </c>
      <c r="D2019" s="203">
        <v>3</v>
      </c>
      <c r="E2019" s="203" t="s">
        <v>215</v>
      </c>
      <c r="F2019" s="202">
        <v>2020</v>
      </c>
      <c r="G2019" s="202">
        <v>1283085</v>
      </c>
      <c r="H2019">
        <v>3084</v>
      </c>
      <c r="I2019">
        <v>155</v>
      </c>
      <c r="J2019">
        <v>362</v>
      </c>
    </row>
    <row r="2020" spans="1:10" ht="14.5" x14ac:dyDescent="0.35">
      <c r="A2020" s="202">
        <v>21865</v>
      </c>
      <c r="B2020" s="202" t="s">
        <v>1998</v>
      </c>
      <c r="D2020" s="203">
        <v>5.0999999999999996</v>
      </c>
      <c r="E2020" s="203" t="s">
        <v>215</v>
      </c>
      <c r="F2020" s="202">
        <v>2020</v>
      </c>
      <c r="G2020" s="202">
        <v>48319</v>
      </c>
      <c r="H2020">
        <v>2069</v>
      </c>
      <c r="I2020">
        <v>221</v>
      </c>
      <c r="J2020">
        <v>517</v>
      </c>
    </row>
    <row r="2021" spans="1:10" ht="14.5" x14ac:dyDescent="0.35">
      <c r="A2021" s="202">
        <v>21865</v>
      </c>
      <c r="B2021" s="202" t="s">
        <v>1999</v>
      </c>
      <c r="D2021" s="203">
        <v>5.2</v>
      </c>
      <c r="E2021" s="203" t="s">
        <v>215</v>
      </c>
      <c r="F2021" s="202">
        <v>2020</v>
      </c>
      <c r="G2021" s="202">
        <v>152164</v>
      </c>
      <c r="H2021">
        <v>1319</v>
      </c>
      <c r="I2021">
        <v>160</v>
      </c>
      <c r="J2021">
        <v>371</v>
      </c>
    </row>
    <row r="2022" spans="1:10" ht="14.5" x14ac:dyDescent="0.35">
      <c r="A2022" s="202">
        <v>21873</v>
      </c>
      <c r="B2022" s="202" t="s">
        <v>2005</v>
      </c>
      <c r="D2022" s="203">
        <v>1</v>
      </c>
      <c r="E2022" s="203" t="s">
        <v>215</v>
      </c>
      <c r="F2022" s="202">
        <v>2020</v>
      </c>
      <c r="G2022" s="202">
        <v>2650141</v>
      </c>
      <c r="H2022">
        <v>100152</v>
      </c>
      <c r="I2022">
        <v>2946</v>
      </c>
      <c r="J2022">
        <v>6874</v>
      </c>
    </row>
    <row r="2023" spans="1:10" ht="14.5" x14ac:dyDescent="0.35">
      <c r="A2023" s="202">
        <v>21873</v>
      </c>
      <c r="B2023" s="202" t="s">
        <v>2010</v>
      </c>
      <c r="D2023" s="203">
        <v>17.100000000000001</v>
      </c>
      <c r="E2023" s="203" t="s">
        <v>215</v>
      </c>
      <c r="F2023" s="202">
        <v>2020</v>
      </c>
      <c r="G2023" s="204">
        <v>23766074</v>
      </c>
      <c r="H2023">
        <v>391471</v>
      </c>
      <c r="I2023">
        <v>11129</v>
      </c>
      <c r="J2023">
        <v>25972</v>
      </c>
    </row>
    <row r="2024" spans="1:10" ht="14.5" x14ac:dyDescent="0.35">
      <c r="A2024" s="202">
        <v>21873</v>
      </c>
      <c r="B2024" s="202" t="s">
        <v>2011</v>
      </c>
      <c r="D2024" s="203">
        <v>17.2</v>
      </c>
      <c r="E2024" s="203" t="s">
        <v>215</v>
      </c>
      <c r="F2024" s="202">
        <v>2020</v>
      </c>
      <c r="G2024" s="203">
        <v>362</v>
      </c>
      <c r="H2024">
        <v>7808</v>
      </c>
      <c r="I2024">
        <v>223</v>
      </c>
      <c r="J2024">
        <v>520</v>
      </c>
    </row>
    <row r="2025" spans="1:10" ht="14.5" x14ac:dyDescent="0.35">
      <c r="A2025" s="202">
        <v>21873</v>
      </c>
      <c r="B2025" s="202" t="s">
        <v>2012</v>
      </c>
      <c r="D2025" s="203">
        <v>18</v>
      </c>
      <c r="E2025" s="203" t="s">
        <v>215</v>
      </c>
      <c r="F2025" s="202">
        <v>2020</v>
      </c>
      <c r="G2025" s="202">
        <v>332091</v>
      </c>
      <c r="H2025">
        <v>7991</v>
      </c>
      <c r="I2025">
        <v>402</v>
      </c>
      <c r="J2025">
        <v>937</v>
      </c>
    </row>
    <row r="2026" spans="1:10" ht="14.5" x14ac:dyDescent="0.35">
      <c r="A2026" s="202">
        <v>21873</v>
      </c>
      <c r="B2026" s="202" t="s">
        <v>2013</v>
      </c>
      <c r="D2026" s="203">
        <v>19.3</v>
      </c>
      <c r="E2026" s="203" t="s">
        <v>215</v>
      </c>
      <c r="F2026" s="204">
        <v>2020</v>
      </c>
      <c r="G2026" s="205">
        <v>0</v>
      </c>
      <c r="H2026">
        <v>1909</v>
      </c>
      <c r="I2026">
        <v>229</v>
      </c>
      <c r="J2026">
        <v>535</v>
      </c>
    </row>
    <row r="2027" spans="1:10" ht="14.5" x14ac:dyDescent="0.35">
      <c r="A2027" s="202">
        <v>21873</v>
      </c>
      <c r="B2027" s="202" t="s">
        <v>2014</v>
      </c>
      <c r="D2027" s="203">
        <v>19.399999999999999</v>
      </c>
      <c r="E2027" s="203" t="s">
        <v>215</v>
      </c>
      <c r="F2027" s="204">
        <v>2020</v>
      </c>
      <c r="G2027" s="206">
        <v>21427</v>
      </c>
      <c r="H2027">
        <v>0</v>
      </c>
      <c r="I2027">
        <v>0</v>
      </c>
      <c r="J2027">
        <v>0</v>
      </c>
    </row>
    <row r="2028" spans="1:10" ht="14.5" x14ac:dyDescent="0.35">
      <c r="A2028" s="202">
        <v>21873</v>
      </c>
      <c r="B2028" s="202" t="s">
        <v>2006</v>
      </c>
      <c r="D2028" s="203">
        <v>2.1</v>
      </c>
      <c r="E2028" s="203" t="s">
        <v>215</v>
      </c>
      <c r="F2028" s="202">
        <v>2020</v>
      </c>
      <c r="G2028" s="202">
        <v>123987</v>
      </c>
      <c r="H2028">
        <v>6818</v>
      </c>
      <c r="I2028">
        <v>318</v>
      </c>
      <c r="J2028">
        <v>742</v>
      </c>
    </row>
    <row r="2029" spans="1:10" ht="14.5" x14ac:dyDescent="0.35">
      <c r="A2029" s="202">
        <v>21873</v>
      </c>
      <c r="B2029" s="202" t="s">
        <v>2015</v>
      </c>
      <c r="D2029" s="203">
        <v>21.2</v>
      </c>
      <c r="E2029" s="203" t="s">
        <v>215</v>
      </c>
      <c r="F2029" s="202">
        <v>2020</v>
      </c>
      <c r="G2029" s="202">
        <v>2705</v>
      </c>
      <c r="H2029">
        <v>186</v>
      </c>
      <c r="I2029">
        <v>77</v>
      </c>
      <c r="J2029">
        <v>179</v>
      </c>
    </row>
    <row r="2030" spans="1:10" ht="14.5" x14ac:dyDescent="0.35">
      <c r="A2030" s="202">
        <v>21873</v>
      </c>
      <c r="B2030" s="202" t="s">
        <v>2016</v>
      </c>
      <c r="D2030" s="203">
        <v>23</v>
      </c>
      <c r="E2030" s="203" t="s">
        <v>215</v>
      </c>
      <c r="F2030" s="202">
        <v>2020</v>
      </c>
      <c r="G2030" s="202">
        <v>3698</v>
      </c>
      <c r="H2030">
        <v>133</v>
      </c>
      <c r="I2030">
        <v>5</v>
      </c>
      <c r="J2030">
        <v>12</v>
      </c>
    </row>
    <row r="2031" spans="1:10" ht="14.5" x14ac:dyDescent="0.35">
      <c r="A2031" s="202">
        <v>21873</v>
      </c>
      <c r="B2031" s="202" t="s">
        <v>4454</v>
      </c>
      <c r="D2031" s="203">
        <v>3</v>
      </c>
      <c r="E2031" s="203" t="s">
        <v>215</v>
      </c>
      <c r="F2031" s="202">
        <v>2020</v>
      </c>
      <c r="G2031" s="202">
        <v>688640</v>
      </c>
      <c r="H2031">
        <v>5981</v>
      </c>
      <c r="I2031">
        <v>402</v>
      </c>
      <c r="J2031">
        <v>937</v>
      </c>
    </row>
    <row r="2032" spans="1:10" ht="14.5" x14ac:dyDescent="0.35">
      <c r="A2032" s="202">
        <v>21873</v>
      </c>
      <c r="B2032" s="202" t="s">
        <v>2007</v>
      </c>
      <c r="D2032" s="203">
        <v>5.0999999999999996</v>
      </c>
      <c r="E2032" s="203" t="s">
        <v>215</v>
      </c>
      <c r="F2032" s="202">
        <v>2020</v>
      </c>
      <c r="G2032" s="202">
        <v>3253971</v>
      </c>
      <c r="H2032">
        <v>207435</v>
      </c>
      <c r="I2032">
        <v>5810</v>
      </c>
      <c r="J2032">
        <v>13558</v>
      </c>
    </row>
    <row r="2033" spans="1:10" ht="14.5" x14ac:dyDescent="0.35">
      <c r="A2033" s="202">
        <v>21873</v>
      </c>
      <c r="B2033" s="202" t="s">
        <v>2008</v>
      </c>
      <c r="D2033" s="203">
        <v>5.2</v>
      </c>
      <c r="E2033" s="203" t="s">
        <v>215</v>
      </c>
      <c r="F2033" s="202">
        <v>2020</v>
      </c>
      <c r="G2033" s="202">
        <v>3461333</v>
      </c>
      <c r="H2033">
        <v>124730</v>
      </c>
      <c r="I2033">
        <v>3621</v>
      </c>
      <c r="J2033">
        <v>8450</v>
      </c>
    </row>
    <row r="2034" spans="1:10" ht="14.5" x14ac:dyDescent="0.35">
      <c r="A2034" s="202">
        <v>21873</v>
      </c>
      <c r="B2034" s="202" t="s">
        <v>2009</v>
      </c>
      <c r="D2034" s="203">
        <v>9</v>
      </c>
      <c r="E2034" s="203" t="s">
        <v>215</v>
      </c>
      <c r="F2034" s="202">
        <v>2020</v>
      </c>
      <c r="G2034" s="202">
        <v>6086110</v>
      </c>
      <c r="H2034">
        <v>53133</v>
      </c>
      <c r="I2034">
        <v>1893</v>
      </c>
      <c r="J2034">
        <v>4416</v>
      </c>
    </row>
    <row r="2035" spans="1:10" ht="14.5" x14ac:dyDescent="0.35">
      <c r="A2035" s="202">
        <v>21881</v>
      </c>
      <c r="B2035" s="202" t="s">
        <v>2019</v>
      </c>
      <c r="D2035" s="203">
        <v>17.100000000000001</v>
      </c>
      <c r="E2035" s="203" t="s">
        <v>215</v>
      </c>
      <c r="F2035" s="202">
        <v>2020</v>
      </c>
      <c r="G2035" s="204">
        <v>17236</v>
      </c>
      <c r="H2035">
        <v>2106</v>
      </c>
      <c r="I2035">
        <v>1453</v>
      </c>
      <c r="J2035">
        <v>3391</v>
      </c>
    </row>
    <row r="2036" spans="1:10" ht="14.5" x14ac:dyDescent="0.35">
      <c r="A2036" s="202">
        <v>21881</v>
      </c>
      <c r="B2036" s="202" t="s">
        <v>2020</v>
      </c>
      <c r="D2036" s="203">
        <v>17.2</v>
      </c>
      <c r="E2036" s="203" t="s">
        <v>215</v>
      </c>
      <c r="F2036" s="202">
        <v>2020</v>
      </c>
      <c r="G2036" s="203">
        <v>0</v>
      </c>
      <c r="H2036">
        <v>10</v>
      </c>
      <c r="I2036">
        <v>65</v>
      </c>
      <c r="J2036">
        <v>151</v>
      </c>
    </row>
    <row r="2037" spans="1:10" ht="14.5" x14ac:dyDescent="0.35">
      <c r="A2037" s="202">
        <v>21881</v>
      </c>
      <c r="B2037" s="202" t="s">
        <v>2021</v>
      </c>
      <c r="D2037" s="203">
        <v>19.3</v>
      </c>
      <c r="E2037" s="203" t="s">
        <v>215</v>
      </c>
      <c r="F2037" s="204">
        <v>2020</v>
      </c>
      <c r="G2037" s="205">
        <v>69</v>
      </c>
      <c r="H2037">
        <v>138</v>
      </c>
      <c r="I2037">
        <v>77</v>
      </c>
      <c r="J2037">
        <v>181</v>
      </c>
    </row>
    <row r="2038" spans="1:10" ht="14.5" x14ac:dyDescent="0.35">
      <c r="A2038" s="202">
        <v>21881</v>
      </c>
      <c r="B2038" s="202" t="s">
        <v>2022</v>
      </c>
      <c r="D2038" s="203">
        <v>19.399999999999999</v>
      </c>
      <c r="E2038" s="203" t="s">
        <v>215</v>
      </c>
      <c r="F2038" s="204">
        <v>2020</v>
      </c>
      <c r="G2038" s="206">
        <v>5713</v>
      </c>
      <c r="H2038">
        <v>0</v>
      </c>
      <c r="I2038">
        <v>0</v>
      </c>
      <c r="J2038">
        <v>0</v>
      </c>
    </row>
    <row r="2039" spans="1:10" ht="14.5" x14ac:dyDescent="0.35">
      <c r="A2039" s="202">
        <v>21881</v>
      </c>
      <c r="B2039" s="202" t="s">
        <v>2023</v>
      </c>
      <c r="D2039" s="203">
        <v>21.2</v>
      </c>
      <c r="E2039" s="203" t="s">
        <v>215</v>
      </c>
      <c r="F2039" s="202">
        <v>2020</v>
      </c>
      <c r="G2039" s="202">
        <v>1977</v>
      </c>
      <c r="H2039">
        <v>55</v>
      </c>
      <c r="I2039">
        <v>25</v>
      </c>
      <c r="J2039">
        <v>58</v>
      </c>
    </row>
    <row r="2040" spans="1:10" ht="14.5" x14ac:dyDescent="0.35">
      <c r="A2040" s="202">
        <v>21881</v>
      </c>
      <c r="B2040" s="202" t="s">
        <v>4455</v>
      </c>
      <c r="D2040" s="203">
        <v>3</v>
      </c>
      <c r="E2040" s="203" t="s">
        <v>215</v>
      </c>
      <c r="F2040" s="202">
        <v>2020</v>
      </c>
      <c r="G2040" s="202">
        <v>4186476</v>
      </c>
      <c r="H2040">
        <v>17592</v>
      </c>
      <c r="I2040">
        <v>1046</v>
      </c>
      <c r="J2040">
        <v>2441</v>
      </c>
    </row>
    <row r="2041" spans="1:10" ht="14.5" x14ac:dyDescent="0.35">
      <c r="A2041" s="202">
        <v>21881</v>
      </c>
      <c r="B2041" s="202" t="s">
        <v>2017</v>
      </c>
      <c r="D2041" s="203">
        <v>5.0999999999999996</v>
      </c>
      <c r="E2041" s="203" t="s">
        <v>215</v>
      </c>
      <c r="F2041" s="202">
        <v>2020</v>
      </c>
      <c r="G2041" s="202">
        <v>114998</v>
      </c>
      <c r="H2041">
        <v>3114</v>
      </c>
      <c r="I2041">
        <v>590</v>
      </c>
      <c r="J2041">
        <v>1376</v>
      </c>
    </row>
    <row r="2042" spans="1:10" ht="14.5" x14ac:dyDescent="0.35">
      <c r="A2042" s="202">
        <v>21881</v>
      </c>
      <c r="B2042" s="202" t="s">
        <v>2018</v>
      </c>
      <c r="D2042" s="203">
        <v>5.2</v>
      </c>
      <c r="E2042" s="203" t="s">
        <v>215</v>
      </c>
      <c r="F2042" s="202">
        <v>2020</v>
      </c>
      <c r="G2042" s="202">
        <v>466029</v>
      </c>
      <c r="H2042">
        <v>4074</v>
      </c>
      <c r="I2042">
        <v>575</v>
      </c>
      <c r="J2042">
        <v>1343</v>
      </c>
    </row>
    <row r="2043" spans="1:10" ht="14.5" x14ac:dyDescent="0.35">
      <c r="A2043" s="202">
        <v>21903</v>
      </c>
      <c r="B2043" s="202" t="s">
        <v>2024</v>
      </c>
      <c r="D2043" s="203">
        <v>9</v>
      </c>
      <c r="E2043" s="203" t="s">
        <v>215</v>
      </c>
      <c r="F2043" s="202">
        <v>2020</v>
      </c>
      <c r="G2043" s="202">
        <v>235330</v>
      </c>
      <c r="H2043">
        <v>628</v>
      </c>
      <c r="I2043">
        <v>9</v>
      </c>
      <c r="J2043">
        <v>47</v>
      </c>
    </row>
    <row r="2044" spans="1:10" ht="14.5" x14ac:dyDescent="0.35">
      <c r="A2044" s="202">
        <v>22012</v>
      </c>
      <c r="B2044" s="202" t="s">
        <v>2025</v>
      </c>
      <c r="D2044" s="203">
        <v>21.2</v>
      </c>
      <c r="E2044" s="203" t="s">
        <v>215</v>
      </c>
      <c r="F2044" s="202">
        <v>2020</v>
      </c>
      <c r="G2044" s="202">
        <v>57072267</v>
      </c>
      <c r="H2044">
        <v>212404</v>
      </c>
      <c r="I2044">
        <v>2994</v>
      </c>
      <c r="J2044">
        <v>12139</v>
      </c>
    </row>
    <row r="2045" spans="1:10" ht="14.5" x14ac:dyDescent="0.35">
      <c r="A2045" s="202">
        <v>22012</v>
      </c>
      <c r="B2045" s="202" t="s">
        <v>2026</v>
      </c>
      <c r="D2045" s="203">
        <v>24</v>
      </c>
      <c r="E2045" s="203" t="s">
        <v>215</v>
      </c>
      <c r="F2045" s="202">
        <v>2020</v>
      </c>
      <c r="G2045" s="202">
        <v>1434</v>
      </c>
      <c r="H2045">
        <v>142</v>
      </c>
      <c r="I2045">
        <v>2</v>
      </c>
      <c r="J2045">
        <v>8</v>
      </c>
    </row>
    <row r="2046" spans="1:10" ht="14.5" x14ac:dyDescent="0.35">
      <c r="A2046" s="202">
        <v>22055</v>
      </c>
      <c r="B2046" s="202" t="s">
        <v>2027</v>
      </c>
      <c r="D2046" s="203">
        <v>19.100000000000001</v>
      </c>
      <c r="E2046" s="203" t="s">
        <v>215</v>
      </c>
      <c r="F2046" s="202">
        <v>2020</v>
      </c>
      <c r="G2046" s="205">
        <v>2666691</v>
      </c>
      <c r="H2046">
        <v>3743841</v>
      </c>
      <c r="I2046">
        <v>318995</v>
      </c>
      <c r="J2046">
        <v>87649</v>
      </c>
    </row>
    <row r="2047" spans="1:10" ht="14.5" x14ac:dyDescent="0.35">
      <c r="A2047" s="202">
        <v>22055</v>
      </c>
      <c r="B2047" s="202" t="s">
        <v>2028</v>
      </c>
      <c r="D2047" s="203">
        <v>19.2</v>
      </c>
      <c r="E2047" s="203" t="s">
        <v>215</v>
      </c>
      <c r="F2047" s="204">
        <v>2020</v>
      </c>
      <c r="G2047" s="206">
        <v>35315014</v>
      </c>
      <c r="H2047">
        <v>0</v>
      </c>
      <c r="I2047">
        <v>0</v>
      </c>
      <c r="J2047">
        <v>0</v>
      </c>
    </row>
    <row r="2048" spans="1:10" ht="14.5" x14ac:dyDescent="0.35">
      <c r="A2048" s="202">
        <v>22055</v>
      </c>
      <c r="B2048" s="202" t="s">
        <v>2029</v>
      </c>
      <c r="D2048" s="203">
        <v>21.1</v>
      </c>
      <c r="E2048" s="203" t="s">
        <v>215</v>
      </c>
      <c r="F2048" s="202">
        <v>2020</v>
      </c>
      <c r="G2048" s="202">
        <v>43147460</v>
      </c>
      <c r="H2048">
        <v>2196437</v>
      </c>
      <c r="I2048">
        <v>187148</v>
      </c>
      <c r="J2048">
        <v>51422</v>
      </c>
    </row>
    <row r="2049" spans="1:10" ht="14.5" x14ac:dyDescent="0.35">
      <c r="A2049" s="202">
        <v>22063</v>
      </c>
      <c r="B2049" s="202" t="s">
        <v>2030</v>
      </c>
      <c r="D2049" s="203">
        <v>17.100000000000001</v>
      </c>
      <c r="E2049" s="203" t="s">
        <v>215</v>
      </c>
      <c r="F2049" s="202">
        <v>2020</v>
      </c>
      <c r="G2049" s="204">
        <v>6797222</v>
      </c>
      <c r="H2049">
        <v>172901</v>
      </c>
      <c r="I2049">
        <v>1261</v>
      </c>
      <c r="J2049">
        <v>15103</v>
      </c>
    </row>
    <row r="2050" spans="1:10" ht="14.5" x14ac:dyDescent="0.35">
      <c r="A2050" s="202">
        <v>22063</v>
      </c>
      <c r="B2050" s="202" t="s">
        <v>4456</v>
      </c>
      <c r="D2050" s="203">
        <v>17.2</v>
      </c>
      <c r="E2050" s="203" t="s">
        <v>215</v>
      </c>
      <c r="F2050" s="202">
        <v>2020</v>
      </c>
      <c r="G2050" s="203">
        <v>0</v>
      </c>
      <c r="H2050">
        <v>0</v>
      </c>
      <c r="I2050">
        <v>0</v>
      </c>
      <c r="J2050">
        <v>0</v>
      </c>
    </row>
    <row r="2051" spans="1:10" ht="14.5" x14ac:dyDescent="0.35">
      <c r="A2051" s="202">
        <v>22063</v>
      </c>
      <c r="B2051" s="202" t="s">
        <v>2031</v>
      </c>
      <c r="D2051" s="203">
        <v>19.100000000000001</v>
      </c>
      <c r="E2051" s="203" t="s">
        <v>215</v>
      </c>
      <c r="F2051" s="202">
        <v>2020</v>
      </c>
      <c r="G2051" s="205">
        <v>9541351</v>
      </c>
      <c r="H2051">
        <v>3422345</v>
      </c>
      <c r="I2051">
        <v>241459</v>
      </c>
      <c r="J2051">
        <v>104986</v>
      </c>
    </row>
    <row r="2052" spans="1:10" ht="14.5" x14ac:dyDescent="0.35">
      <c r="A2052" s="202">
        <v>22063</v>
      </c>
      <c r="B2052" s="202" t="s">
        <v>2032</v>
      </c>
      <c r="D2052" s="203">
        <v>19.2</v>
      </c>
      <c r="E2052" s="203" t="s">
        <v>215</v>
      </c>
      <c r="F2052" s="204">
        <v>2020</v>
      </c>
      <c r="G2052" s="206">
        <v>136154521</v>
      </c>
      <c r="H2052">
        <v>0</v>
      </c>
      <c r="I2052">
        <v>0</v>
      </c>
      <c r="J2052">
        <v>0</v>
      </c>
    </row>
    <row r="2053" spans="1:10" ht="14.5" x14ac:dyDescent="0.35">
      <c r="A2053" s="202">
        <v>22063</v>
      </c>
      <c r="B2053" s="202" t="s">
        <v>2033</v>
      </c>
      <c r="D2053" s="203">
        <v>19.3</v>
      </c>
      <c r="E2053" s="203" t="s">
        <v>215</v>
      </c>
      <c r="F2053" s="204">
        <v>2020</v>
      </c>
      <c r="G2053" s="205">
        <v>183954</v>
      </c>
      <c r="H2053">
        <v>134302</v>
      </c>
      <c r="I2053">
        <v>12841</v>
      </c>
      <c r="J2053">
        <v>13626</v>
      </c>
    </row>
    <row r="2054" spans="1:10" ht="14.5" x14ac:dyDescent="0.35">
      <c r="A2054" s="202">
        <v>22063</v>
      </c>
      <c r="B2054" s="202" t="s">
        <v>2034</v>
      </c>
      <c r="D2054" s="203">
        <v>19.399999999999999</v>
      </c>
      <c r="E2054" s="203" t="s">
        <v>215</v>
      </c>
      <c r="F2054" s="204">
        <v>2020</v>
      </c>
      <c r="G2054" s="206">
        <v>9657256</v>
      </c>
      <c r="H2054">
        <v>0</v>
      </c>
      <c r="I2054">
        <v>0</v>
      </c>
      <c r="J2054">
        <v>0</v>
      </c>
    </row>
    <row r="2055" spans="1:10" ht="14.5" x14ac:dyDescent="0.35">
      <c r="A2055" s="202">
        <v>22063</v>
      </c>
      <c r="B2055" s="202" t="s">
        <v>2035</v>
      </c>
      <c r="D2055" s="203">
        <v>21.1</v>
      </c>
      <c r="E2055" s="203" t="s">
        <v>215</v>
      </c>
      <c r="F2055" s="202">
        <v>2020</v>
      </c>
      <c r="G2055" s="202">
        <v>143594147</v>
      </c>
      <c r="H2055">
        <v>2326927</v>
      </c>
      <c r="I2055">
        <v>164173</v>
      </c>
      <c r="J2055">
        <v>71382</v>
      </c>
    </row>
    <row r="2056" spans="1:10" ht="14.5" x14ac:dyDescent="0.35">
      <c r="A2056" s="202">
        <v>22063</v>
      </c>
      <c r="B2056" s="202" t="s">
        <v>2036</v>
      </c>
      <c r="D2056" s="203">
        <v>21.2</v>
      </c>
      <c r="E2056" s="203" t="s">
        <v>215</v>
      </c>
      <c r="F2056" s="202">
        <v>2020</v>
      </c>
      <c r="G2056" s="202">
        <v>5327656</v>
      </c>
      <c r="H2056">
        <v>50637</v>
      </c>
      <c r="I2056">
        <v>4841</v>
      </c>
      <c r="J2056">
        <v>5137</v>
      </c>
    </row>
    <row r="2057" spans="1:10" ht="14.5" x14ac:dyDescent="0.35">
      <c r="A2057" s="202">
        <v>22136</v>
      </c>
      <c r="B2057" s="202" t="s">
        <v>2037</v>
      </c>
      <c r="D2057" s="203">
        <v>1</v>
      </c>
      <c r="E2057" s="203" t="s">
        <v>215</v>
      </c>
      <c r="F2057" s="202">
        <v>2020</v>
      </c>
      <c r="G2057" s="202">
        <v>801</v>
      </c>
      <c r="H2057">
        <v>127</v>
      </c>
      <c r="I2057">
        <v>8</v>
      </c>
      <c r="J2057">
        <v>-8</v>
      </c>
    </row>
    <row r="2058" spans="1:10" ht="14.5" x14ac:dyDescent="0.35">
      <c r="A2058" s="202">
        <v>22136</v>
      </c>
      <c r="B2058" s="202" t="s">
        <v>2042</v>
      </c>
      <c r="D2058" s="203">
        <v>17.100000000000001</v>
      </c>
      <c r="E2058" s="203" t="s">
        <v>215</v>
      </c>
      <c r="F2058" s="202">
        <v>2020</v>
      </c>
      <c r="G2058" s="204">
        <v>3580638</v>
      </c>
      <c r="H2058">
        <v>81364</v>
      </c>
      <c r="I2058">
        <v>2102</v>
      </c>
      <c r="J2058">
        <v>15115</v>
      </c>
    </row>
    <row r="2059" spans="1:10" ht="14.5" x14ac:dyDescent="0.35">
      <c r="A2059" s="202">
        <v>22136</v>
      </c>
      <c r="B2059" s="202" t="s">
        <v>2043</v>
      </c>
      <c r="D2059" s="203">
        <v>17.2</v>
      </c>
      <c r="E2059" s="203" t="s">
        <v>215</v>
      </c>
      <c r="F2059" s="202">
        <v>2020</v>
      </c>
      <c r="G2059" s="203">
        <v>8804</v>
      </c>
      <c r="H2059">
        <v>1416</v>
      </c>
      <c r="I2059">
        <v>19</v>
      </c>
      <c r="J2059">
        <v>162</v>
      </c>
    </row>
    <row r="2060" spans="1:10" ht="14.5" x14ac:dyDescent="0.35">
      <c r="A2060" s="202">
        <v>22136</v>
      </c>
      <c r="B2060" s="202" t="s">
        <v>2044</v>
      </c>
      <c r="D2060" s="203">
        <v>18</v>
      </c>
      <c r="E2060" s="203" t="s">
        <v>215</v>
      </c>
      <c r="F2060" s="202">
        <v>2020</v>
      </c>
      <c r="G2060" s="202">
        <v>947</v>
      </c>
      <c r="H2060">
        <v>127</v>
      </c>
      <c r="I2060">
        <v>3</v>
      </c>
      <c r="J2060">
        <v>7</v>
      </c>
    </row>
    <row r="2061" spans="1:10" ht="14.5" x14ac:dyDescent="0.35">
      <c r="A2061" s="202">
        <v>22136</v>
      </c>
      <c r="B2061" s="202" t="s">
        <v>2045</v>
      </c>
      <c r="D2061" s="203">
        <v>19.3</v>
      </c>
      <c r="E2061" s="203" t="s">
        <v>215</v>
      </c>
      <c r="F2061" s="204">
        <v>2020</v>
      </c>
      <c r="G2061" s="205">
        <v>1287</v>
      </c>
      <c r="H2061">
        <v>8408</v>
      </c>
      <c r="I2061">
        <v>425</v>
      </c>
      <c r="J2061">
        <v>882</v>
      </c>
    </row>
    <row r="2062" spans="1:10" ht="14.5" x14ac:dyDescent="0.35">
      <c r="A2062" s="202">
        <v>22136</v>
      </c>
      <c r="B2062" s="202" t="s">
        <v>2046</v>
      </c>
      <c r="D2062" s="203">
        <v>19.399999999999999</v>
      </c>
      <c r="E2062" s="203" t="s">
        <v>215</v>
      </c>
      <c r="F2062" s="204">
        <v>2020</v>
      </c>
      <c r="G2062" s="206">
        <v>268690</v>
      </c>
      <c r="H2062">
        <v>0</v>
      </c>
      <c r="I2062">
        <v>0</v>
      </c>
      <c r="J2062">
        <v>0</v>
      </c>
    </row>
    <row r="2063" spans="1:10" ht="14.5" x14ac:dyDescent="0.35">
      <c r="A2063" s="202">
        <v>22136</v>
      </c>
      <c r="B2063" s="202" t="s">
        <v>2038</v>
      </c>
      <c r="D2063" s="203">
        <v>2.1</v>
      </c>
      <c r="E2063" s="203" t="s">
        <v>215</v>
      </c>
      <c r="F2063" s="202">
        <v>2020</v>
      </c>
      <c r="G2063" s="202">
        <v>3355</v>
      </c>
      <c r="H2063">
        <v>434</v>
      </c>
      <c r="I2063">
        <v>15</v>
      </c>
      <c r="J2063">
        <v>54</v>
      </c>
    </row>
    <row r="2064" spans="1:10" ht="14.5" x14ac:dyDescent="0.35">
      <c r="A2064" s="202">
        <v>22136</v>
      </c>
      <c r="B2064" s="202" t="s">
        <v>2047</v>
      </c>
      <c r="D2064" s="203">
        <v>21.2</v>
      </c>
      <c r="E2064" s="203" t="s">
        <v>215</v>
      </c>
      <c r="F2064" s="202">
        <v>2020</v>
      </c>
      <c r="G2064" s="202">
        <v>135124</v>
      </c>
      <c r="H2064">
        <v>2952</v>
      </c>
      <c r="I2064">
        <v>127</v>
      </c>
      <c r="J2064">
        <v>276</v>
      </c>
    </row>
    <row r="2065" spans="1:10" ht="14.5" x14ac:dyDescent="0.35">
      <c r="A2065" s="202">
        <v>22136</v>
      </c>
      <c r="B2065" s="202" t="s">
        <v>2048</v>
      </c>
      <c r="D2065" s="203">
        <v>23</v>
      </c>
      <c r="E2065" s="203" t="s">
        <v>215</v>
      </c>
      <c r="F2065" s="202">
        <v>2020</v>
      </c>
      <c r="G2065" s="202">
        <v>3944</v>
      </c>
      <c r="H2065">
        <v>167</v>
      </c>
      <c r="I2065">
        <v>11</v>
      </c>
      <c r="J2065">
        <v>7</v>
      </c>
    </row>
    <row r="2066" spans="1:10" ht="14.5" x14ac:dyDescent="0.35">
      <c r="A2066" s="202">
        <v>22136</v>
      </c>
      <c r="B2066" s="202" t="s">
        <v>2049</v>
      </c>
      <c r="D2066" s="203">
        <v>24</v>
      </c>
      <c r="E2066" s="203" t="s">
        <v>215</v>
      </c>
      <c r="F2066" s="202">
        <v>2020</v>
      </c>
      <c r="G2066" s="202">
        <v>9178449</v>
      </c>
      <c r="H2066">
        <v>11309</v>
      </c>
      <c r="I2066">
        <v>734</v>
      </c>
      <c r="J2066">
        <v>1894</v>
      </c>
    </row>
    <row r="2067" spans="1:10" ht="14.5" x14ac:dyDescent="0.35">
      <c r="A2067" s="202">
        <v>22136</v>
      </c>
      <c r="B2067" s="202" t="s">
        <v>4457</v>
      </c>
      <c r="D2067" s="203">
        <v>3</v>
      </c>
      <c r="E2067" s="203" t="s">
        <v>215</v>
      </c>
      <c r="F2067" s="202">
        <v>2020</v>
      </c>
      <c r="G2067" s="202">
        <v>173438</v>
      </c>
      <c r="H2067">
        <v>7263</v>
      </c>
      <c r="I2067">
        <v>117</v>
      </c>
      <c r="J2067">
        <v>1038</v>
      </c>
    </row>
    <row r="2068" spans="1:10" ht="14.5" x14ac:dyDescent="0.35">
      <c r="A2068" s="202">
        <v>22136</v>
      </c>
      <c r="B2068" s="202" t="s">
        <v>2039</v>
      </c>
      <c r="D2068" s="203">
        <v>5.0999999999999996</v>
      </c>
      <c r="E2068" s="203" t="s">
        <v>215</v>
      </c>
      <c r="F2068" s="202">
        <v>2020</v>
      </c>
      <c r="G2068" s="202">
        <v>7272027</v>
      </c>
      <c r="H2068">
        <v>68160</v>
      </c>
      <c r="I2068">
        <v>5030</v>
      </c>
      <c r="J2068">
        <v>6491</v>
      </c>
    </row>
    <row r="2069" spans="1:10" ht="14.5" x14ac:dyDescent="0.35">
      <c r="A2069" s="202">
        <v>22136</v>
      </c>
      <c r="B2069" s="202" t="s">
        <v>2040</v>
      </c>
      <c r="D2069" s="203">
        <v>5.2</v>
      </c>
      <c r="E2069" s="203" t="s">
        <v>215</v>
      </c>
      <c r="F2069" s="202">
        <v>2020</v>
      </c>
      <c r="G2069" s="202">
        <v>398848</v>
      </c>
      <c r="H2069">
        <v>9429</v>
      </c>
      <c r="I2069">
        <v>684</v>
      </c>
      <c r="J2069">
        <v>712</v>
      </c>
    </row>
    <row r="2070" spans="1:10" ht="14.5" x14ac:dyDescent="0.35">
      <c r="A2070" s="202">
        <v>22136</v>
      </c>
      <c r="B2070" s="202" t="s">
        <v>2041</v>
      </c>
      <c r="D2070" s="203">
        <v>9</v>
      </c>
      <c r="E2070" s="203" t="s">
        <v>215</v>
      </c>
      <c r="F2070" s="202">
        <v>2020</v>
      </c>
      <c r="G2070" s="202">
        <v>3354927</v>
      </c>
      <c r="H2070">
        <v>21878</v>
      </c>
      <c r="I2070">
        <v>1593</v>
      </c>
      <c r="J2070">
        <v>2060</v>
      </c>
    </row>
    <row r="2071" spans="1:10" ht="14.5" x14ac:dyDescent="0.35">
      <c r="A2071" s="202">
        <v>22209</v>
      </c>
      <c r="B2071" s="202" t="s">
        <v>4458</v>
      </c>
      <c r="D2071" s="203">
        <v>17.100000000000001</v>
      </c>
      <c r="E2071" s="203" t="s">
        <v>215</v>
      </c>
      <c r="F2071" s="202">
        <v>2020</v>
      </c>
      <c r="G2071" s="204">
        <v>0</v>
      </c>
      <c r="H2071">
        <v>0</v>
      </c>
      <c r="I2071">
        <v>69</v>
      </c>
      <c r="J2071">
        <v>124</v>
      </c>
    </row>
    <row r="2072" spans="1:10" ht="14.5" x14ac:dyDescent="0.35">
      <c r="A2072" s="202">
        <v>22209</v>
      </c>
      <c r="B2072" s="202" t="s">
        <v>2050</v>
      </c>
      <c r="D2072" s="203">
        <v>17.2</v>
      </c>
      <c r="E2072" s="203" t="s">
        <v>215</v>
      </c>
      <c r="F2072" s="202">
        <v>2020</v>
      </c>
      <c r="G2072" s="203">
        <v>35244552</v>
      </c>
      <c r="H2072">
        <v>266538</v>
      </c>
      <c r="I2072">
        <v>24057</v>
      </c>
      <c r="J2072">
        <v>14133</v>
      </c>
    </row>
    <row r="2073" spans="1:10" ht="14.5" x14ac:dyDescent="0.35">
      <c r="A2073" s="202">
        <v>22209</v>
      </c>
      <c r="B2073" s="202" t="s">
        <v>4459</v>
      </c>
      <c r="D2073" s="203">
        <v>23</v>
      </c>
      <c r="E2073" s="203" t="s">
        <v>215</v>
      </c>
      <c r="F2073" s="202">
        <v>2020</v>
      </c>
      <c r="G2073" s="202">
        <v>13005</v>
      </c>
      <c r="H2073">
        <v>24</v>
      </c>
      <c r="I2073">
        <v>34</v>
      </c>
      <c r="J2073">
        <v>31</v>
      </c>
    </row>
    <row r="2074" spans="1:10" ht="14.5" x14ac:dyDescent="0.35">
      <c r="A2074" s="202">
        <v>22225</v>
      </c>
      <c r="B2074" s="202" t="s">
        <v>4460</v>
      </c>
      <c r="D2074" s="203">
        <v>4</v>
      </c>
      <c r="E2074" s="203" t="s">
        <v>215</v>
      </c>
      <c r="F2074" s="202">
        <v>2020</v>
      </c>
      <c r="G2074" s="202">
        <v>2266154</v>
      </c>
      <c r="H2074">
        <v>3205</v>
      </c>
      <c r="I2074">
        <v>0</v>
      </c>
      <c r="J2074">
        <v>228</v>
      </c>
    </row>
    <row r="2075" spans="1:10" ht="14.5" x14ac:dyDescent="0.35">
      <c r="A2075" s="202">
        <v>22241</v>
      </c>
      <c r="B2075" s="202" t="s">
        <v>4461</v>
      </c>
      <c r="D2075" s="203">
        <v>17.100000000000001</v>
      </c>
      <c r="E2075" s="203" t="s">
        <v>215</v>
      </c>
      <c r="F2075" s="202">
        <v>2020</v>
      </c>
      <c r="G2075" s="204">
        <v>0</v>
      </c>
      <c r="H2075">
        <v>1</v>
      </c>
      <c r="I2075">
        <v>0</v>
      </c>
      <c r="J2075">
        <v>0</v>
      </c>
    </row>
    <row r="2076" spans="1:10" ht="14.5" x14ac:dyDescent="0.35">
      <c r="A2076" s="202">
        <v>22241</v>
      </c>
      <c r="B2076" s="202" t="s">
        <v>2051</v>
      </c>
      <c r="D2076" s="203">
        <v>17.2</v>
      </c>
      <c r="E2076" s="203" t="s">
        <v>215</v>
      </c>
      <c r="F2076" s="202">
        <v>2020</v>
      </c>
      <c r="G2076" s="203">
        <v>1839375</v>
      </c>
      <c r="H2076">
        <v>27307</v>
      </c>
      <c r="I2076">
        <v>844</v>
      </c>
      <c r="J2076">
        <v>502</v>
      </c>
    </row>
    <row r="2077" spans="1:10" ht="14.5" x14ac:dyDescent="0.35">
      <c r="A2077" s="202">
        <v>22241</v>
      </c>
      <c r="B2077" s="202" t="s">
        <v>2052</v>
      </c>
      <c r="D2077" s="203">
        <v>18</v>
      </c>
      <c r="E2077" s="203" t="s">
        <v>215</v>
      </c>
      <c r="F2077" s="202">
        <v>2020</v>
      </c>
      <c r="G2077" s="202">
        <v>599247</v>
      </c>
      <c r="H2077">
        <v>12323</v>
      </c>
      <c r="I2077">
        <v>2897</v>
      </c>
      <c r="J2077">
        <v>1196</v>
      </c>
    </row>
    <row r="2078" spans="1:10" ht="14.5" x14ac:dyDescent="0.35">
      <c r="A2078" s="202">
        <v>22276</v>
      </c>
      <c r="B2078" s="202" t="s">
        <v>2053</v>
      </c>
      <c r="D2078" s="203">
        <v>1</v>
      </c>
      <c r="E2078" s="203" t="s">
        <v>215</v>
      </c>
      <c r="F2078" s="202">
        <v>2020</v>
      </c>
      <c r="G2078" s="202">
        <v>16904</v>
      </c>
      <c r="H2078">
        <v>24827</v>
      </c>
      <c r="I2078">
        <v>502</v>
      </c>
      <c r="J2078">
        <v>1504</v>
      </c>
    </row>
    <row r="2079" spans="1:10" ht="14.5" x14ac:dyDescent="0.35">
      <c r="A2079" s="202">
        <v>22276</v>
      </c>
      <c r="B2079" s="202" t="s">
        <v>2058</v>
      </c>
      <c r="D2079" s="203">
        <v>11</v>
      </c>
      <c r="E2079" s="203" t="s">
        <v>215</v>
      </c>
      <c r="F2079" s="202">
        <v>2020</v>
      </c>
      <c r="G2079" s="202">
        <v>765409</v>
      </c>
      <c r="H2079">
        <v>27531</v>
      </c>
      <c r="I2079">
        <v>3545</v>
      </c>
      <c r="J2079">
        <v>7545</v>
      </c>
    </row>
    <row r="2080" spans="1:10" ht="14.5" x14ac:dyDescent="0.35">
      <c r="A2080" s="202">
        <v>22276</v>
      </c>
      <c r="B2080" s="202" t="s">
        <v>2059</v>
      </c>
      <c r="D2080" s="203">
        <v>17.100000000000001</v>
      </c>
      <c r="E2080" s="203" t="s">
        <v>215</v>
      </c>
      <c r="F2080" s="202">
        <v>2020</v>
      </c>
      <c r="G2080" s="204">
        <v>8126029</v>
      </c>
      <c r="H2080">
        <v>177659</v>
      </c>
      <c r="I2080">
        <v>4156</v>
      </c>
      <c r="J2080">
        <v>11865</v>
      </c>
    </row>
    <row r="2081" spans="1:10" ht="14.5" x14ac:dyDescent="0.35">
      <c r="A2081" s="202">
        <v>22276</v>
      </c>
      <c r="B2081" s="202" t="s">
        <v>2060</v>
      </c>
      <c r="D2081" s="203">
        <v>17.2</v>
      </c>
      <c r="E2081" s="203" t="s">
        <v>215</v>
      </c>
      <c r="F2081" s="202">
        <v>2020</v>
      </c>
      <c r="G2081" s="203">
        <v>26950729</v>
      </c>
      <c r="H2081">
        <v>426524</v>
      </c>
      <c r="I2081">
        <v>10774</v>
      </c>
      <c r="J2081">
        <v>30488</v>
      </c>
    </row>
    <row r="2082" spans="1:10" ht="14.5" x14ac:dyDescent="0.35">
      <c r="A2082" s="202">
        <v>22276</v>
      </c>
      <c r="B2082" s="202" t="s">
        <v>2061</v>
      </c>
      <c r="D2082" s="203">
        <v>19.3</v>
      </c>
      <c r="E2082" s="203" t="s">
        <v>215</v>
      </c>
      <c r="F2082" s="204">
        <v>2020</v>
      </c>
      <c r="G2082" s="205">
        <v>4791</v>
      </c>
      <c r="H2082">
        <v>24103</v>
      </c>
      <c r="I2082">
        <v>41</v>
      </c>
      <c r="J2082">
        <v>192</v>
      </c>
    </row>
    <row r="2083" spans="1:10" ht="14.5" x14ac:dyDescent="0.35">
      <c r="A2083" s="202">
        <v>22276</v>
      </c>
      <c r="B2083" s="202" t="s">
        <v>2062</v>
      </c>
      <c r="D2083" s="203">
        <v>19.399999999999999</v>
      </c>
      <c r="E2083" s="203" t="s">
        <v>215</v>
      </c>
      <c r="F2083" s="204">
        <v>2020</v>
      </c>
      <c r="G2083" s="206">
        <v>893075</v>
      </c>
      <c r="H2083">
        <v>0</v>
      </c>
      <c r="I2083">
        <v>0</v>
      </c>
      <c r="J2083">
        <v>0</v>
      </c>
    </row>
    <row r="2084" spans="1:10" ht="14.5" x14ac:dyDescent="0.35">
      <c r="A2084" s="202">
        <v>22276</v>
      </c>
      <c r="B2084" s="202" t="s">
        <v>2054</v>
      </c>
      <c r="D2084" s="203">
        <v>2.1</v>
      </c>
      <c r="E2084" s="203" t="s">
        <v>215</v>
      </c>
      <c r="F2084" s="202">
        <v>2020</v>
      </c>
      <c r="G2084" s="202">
        <v>88046</v>
      </c>
      <c r="H2084">
        <v>74443</v>
      </c>
      <c r="I2084">
        <v>1502</v>
      </c>
      <c r="J2084">
        <v>4499</v>
      </c>
    </row>
    <row r="2085" spans="1:10" ht="14.5" x14ac:dyDescent="0.35">
      <c r="A2085" s="202">
        <v>22276</v>
      </c>
      <c r="B2085" s="202" t="s">
        <v>2063</v>
      </c>
      <c r="D2085" s="203">
        <v>21.2</v>
      </c>
      <c r="E2085" s="203" t="s">
        <v>215</v>
      </c>
      <c r="F2085" s="202">
        <v>2020</v>
      </c>
      <c r="G2085" s="202">
        <v>141721</v>
      </c>
      <c r="H2085">
        <v>4247</v>
      </c>
      <c r="I2085">
        <v>8</v>
      </c>
      <c r="J2085">
        <v>35</v>
      </c>
    </row>
    <row r="2086" spans="1:10" ht="14.5" x14ac:dyDescent="0.35">
      <c r="A2086" s="202">
        <v>22276</v>
      </c>
      <c r="B2086" s="202" t="s">
        <v>2064</v>
      </c>
      <c r="D2086" s="203">
        <v>23</v>
      </c>
      <c r="E2086" s="203" t="s">
        <v>215</v>
      </c>
      <c r="F2086" s="202">
        <v>2020</v>
      </c>
      <c r="G2086" s="202">
        <v>1047834</v>
      </c>
      <c r="H2086">
        <v>13968</v>
      </c>
      <c r="I2086">
        <v>366</v>
      </c>
      <c r="J2086">
        <v>1029</v>
      </c>
    </row>
    <row r="2087" spans="1:10" ht="14.5" x14ac:dyDescent="0.35">
      <c r="A2087" s="202">
        <v>22276</v>
      </c>
      <c r="B2087" s="202" t="s">
        <v>2065</v>
      </c>
      <c r="D2087" s="203">
        <v>24</v>
      </c>
      <c r="E2087" s="203" t="s">
        <v>215</v>
      </c>
      <c r="F2087" s="202">
        <v>2020</v>
      </c>
      <c r="G2087" s="202">
        <v>3332767</v>
      </c>
      <c r="H2087">
        <v>62038</v>
      </c>
      <c r="I2087">
        <v>2214</v>
      </c>
      <c r="J2087">
        <v>6310</v>
      </c>
    </row>
    <row r="2088" spans="1:10" ht="14.5" x14ac:dyDescent="0.35">
      <c r="A2088" s="202">
        <v>22276</v>
      </c>
      <c r="B2088" s="202" t="s">
        <v>2055</v>
      </c>
      <c r="D2088" s="203">
        <v>5.0999999999999996</v>
      </c>
      <c r="E2088" s="203" t="s">
        <v>215</v>
      </c>
      <c r="F2088" s="202">
        <v>2020</v>
      </c>
      <c r="G2088" s="202">
        <v>934513</v>
      </c>
      <c r="H2088">
        <v>12613</v>
      </c>
      <c r="I2088">
        <v>17</v>
      </c>
      <c r="J2088">
        <v>82</v>
      </c>
    </row>
    <row r="2089" spans="1:10" ht="14.5" x14ac:dyDescent="0.35">
      <c r="A2089" s="202">
        <v>22276</v>
      </c>
      <c r="B2089" s="202" t="s">
        <v>2056</v>
      </c>
      <c r="D2089" s="203">
        <v>5.2</v>
      </c>
      <c r="E2089" s="203" t="s">
        <v>215</v>
      </c>
      <c r="F2089" s="202">
        <v>2020</v>
      </c>
      <c r="G2089" s="202">
        <v>493772</v>
      </c>
      <c r="H2089">
        <v>22232</v>
      </c>
      <c r="I2089">
        <v>29</v>
      </c>
      <c r="J2089">
        <v>145</v>
      </c>
    </row>
    <row r="2090" spans="1:10" ht="14.5" x14ac:dyDescent="0.35">
      <c r="A2090" s="202">
        <v>22276</v>
      </c>
      <c r="B2090" s="202" t="s">
        <v>2057</v>
      </c>
      <c r="D2090" s="203">
        <v>9</v>
      </c>
      <c r="E2090" s="203" t="s">
        <v>215</v>
      </c>
      <c r="F2090" s="202">
        <v>2020</v>
      </c>
      <c r="G2090" s="202">
        <v>4896121</v>
      </c>
      <c r="H2090">
        <v>91847</v>
      </c>
      <c r="I2090">
        <v>2212</v>
      </c>
      <c r="J2090">
        <v>5503</v>
      </c>
    </row>
    <row r="2091" spans="1:10" ht="14.5" x14ac:dyDescent="0.35">
      <c r="A2091" s="202">
        <v>22292</v>
      </c>
      <c r="B2091" s="202" t="s">
        <v>2066</v>
      </c>
      <c r="D2091" s="203">
        <v>1</v>
      </c>
      <c r="E2091" s="203" t="s">
        <v>215</v>
      </c>
      <c r="F2091" s="202">
        <v>2020</v>
      </c>
      <c r="G2091" s="202">
        <v>228242</v>
      </c>
      <c r="H2091">
        <v>7791</v>
      </c>
      <c r="I2091">
        <v>144</v>
      </c>
      <c r="J2091">
        <v>976</v>
      </c>
    </row>
    <row r="2092" spans="1:10" ht="14.5" x14ac:dyDescent="0.35">
      <c r="A2092" s="202">
        <v>22292</v>
      </c>
      <c r="B2092" s="202" t="s">
        <v>2071</v>
      </c>
      <c r="D2092" s="203">
        <v>17.100000000000001</v>
      </c>
      <c r="E2092" s="203" t="s">
        <v>215</v>
      </c>
      <c r="F2092" s="202">
        <v>2020</v>
      </c>
      <c r="G2092" s="204">
        <v>11385148</v>
      </c>
      <c r="H2092">
        <v>158854</v>
      </c>
      <c r="I2092">
        <v>5507</v>
      </c>
      <c r="J2092">
        <v>17222</v>
      </c>
    </row>
    <row r="2093" spans="1:10" ht="14.5" x14ac:dyDescent="0.35">
      <c r="A2093" s="202">
        <v>22292</v>
      </c>
      <c r="B2093" s="202" t="s">
        <v>2072</v>
      </c>
      <c r="D2093" s="203">
        <v>17.2</v>
      </c>
      <c r="E2093" s="203" t="s">
        <v>215</v>
      </c>
      <c r="F2093" s="202">
        <v>2020</v>
      </c>
      <c r="G2093" s="203">
        <v>15252216</v>
      </c>
      <c r="H2093">
        <v>246789</v>
      </c>
      <c r="I2093">
        <v>13045</v>
      </c>
      <c r="J2093">
        <v>22072</v>
      </c>
    </row>
    <row r="2094" spans="1:10" ht="14.5" x14ac:dyDescent="0.35">
      <c r="A2094" s="202">
        <v>22292</v>
      </c>
      <c r="B2094" s="202" t="s">
        <v>2073</v>
      </c>
      <c r="D2094" s="203">
        <v>18</v>
      </c>
      <c r="E2094" s="203" t="s">
        <v>215</v>
      </c>
      <c r="F2094" s="202">
        <v>2020</v>
      </c>
      <c r="G2094" s="202">
        <v>570220</v>
      </c>
      <c r="H2094">
        <v>7794</v>
      </c>
      <c r="I2094">
        <v>304</v>
      </c>
      <c r="J2094">
        <v>643</v>
      </c>
    </row>
    <row r="2095" spans="1:10" ht="14.5" x14ac:dyDescent="0.35">
      <c r="A2095" s="202">
        <v>22292</v>
      </c>
      <c r="B2095" s="202" t="s">
        <v>2074</v>
      </c>
      <c r="D2095" s="203">
        <v>19.3</v>
      </c>
      <c r="E2095" s="203" t="s">
        <v>215</v>
      </c>
      <c r="F2095" s="204">
        <v>2020</v>
      </c>
      <c r="G2095" s="205">
        <v>2478</v>
      </c>
      <c r="H2095">
        <v>19211</v>
      </c>
      <c r="I2095">
        <v>1072</v>
      </c>
      <c r="J2095">
        <v>1818</v>
      </c>
    </row>
    <row r="2096" spans="1:10" ht="14.5" x14ac:dyDescent="0.35">
      <c r="A2096" s="202">
        <v>22292</v>
      </c>
      <c r="B2096" s="202" t="s">
        <v>2075</v>
      </c>
      <c r="D2096" s="203">
        <v>19.399999999999999</v>
      </c>
      <c r="E2096" s="203" t="s">
        <v>215</v>
      </c>
      <c r="F2096" s="204">
        <v>2020</v>
      </c>
      <c r="G2096" s="206">
        <v>1816966</v>
      </c>
      <c r="H2096">
        <v>0</v>
      </c>
      <c r="I2096">
        <v>0</v>
      </c>
      <c r="J2096">
        <v>0</v>
      </c>
    </row>
    <row r="2097" spans="1:10" ht="14.5" x14ac:dyDescent="0.35">
      <c r="A2097" s="202">
        <v>22292</v>
      </c>
      <c r="B2097" s="202" t="s">
        <v>2067</v>
      </c>
      <c r="D2097" s="203">
        <v>2.1</v>
      </c>
      <c r="E2097" s="203" t="s">
        <v>215</v>
      </c>
      <c r="F2097" s="202">
        <v>2020</v>
      </c>
      <c r="G2097" s="202">
        <v>9661921</v>
      </c>
      <c r="H2097">
        <v>41540</v>
      </c>
      <c r="I2097">
        <v>1588</v>
      </c>
      <c r="J2097">
        <v>2685</v>
      </c>
    </row>
    <row r="2098" spans="1:10" ht="14.5" x14ac:dyDescent="0.35">
      <c r="A2098" s="202">
        <v>22292</v>
      </c>
      <c r="B2098" s="202" t="s">
        <v>2076</v>
      </c>
      <c r="D2098" s="203">
        <v>21.2</v>
      </c>
      <c r="E2098" s="203" t="s">
        <v>215</v>
      </c>
      <c r="F2098" s="202">
        <v>2020</v>
      </c>
      <c r="G2098" s="202">
        <v>421391</v>
      </c>
      <c r="H2098">
        <v>7892</v>
      </c>
      <c r="I2098">
        <v>432</v>
      </c>
      <c r="J2098">
        <v>781</v>
      </c>
    </row>
    <row r="2099" spans="1:10" ht="14.5" x14ac:dyDescent="0.35">
      <c r="A2099" s="202">
        <v>22292</v>
      </c>
      <c r="B2099" s="202" t="s">
        <v>2077</v>
      </c>
      <c r="D2099" s="203">
        <v>23</v>
      </c>
      <c r="E2099" s="203" t="s">
        <v>215</v>
      </c>
      <c r="F2099" s="202">
        <v>2020</v>
      </c>
      <c r="G2099" s="202">
        <v>1550713</v>
      </c>
      <c r="H2099">
        <v>24374</v>
      </c>
      <c r="I2099">
        <v>1953</v>
      </c>
      <c r="J2099">
        <v>2428</v>
      </c>
    </row>
    <row r="2100" spans="1:10" ht="14.5" x14ac:dyDescent="0.35">
      <c r="A2100" s="202">
        <v>22292</v>
      </c>
      <c r="B2100" s="202" t="s">
        <v>2078</v>
      </c>
      <c r="D2100" s="203">
        <v>24</v>
      </c>
      <c r="E2100" s="203" t="s">
        <v>215</v>
      </c>
      <c r="F2100" s="202">
        <v>2020</v>
      </c>
      <c r="G2100" s="202">
        <v>9666803</v>
      </c>
      <c r="H2100">
        <v>71121</v>
      </c>
      <c r="I2100">
        <v>8076</v>
      </c>
      <c r="J2100">
        <v>7096</v>
      </c>
    </row>
    <row r="2101" spans="1:10" ht="14.5" x14ac:dyDescent="0.35">
      <c r="A2101" s="202">
        <v>22292</v>
      </c>
      <c r="B2101" s="202" t="s">
        <v>2068</v>
      </c>
      <c r="D2101" s="203">
        <v>5.0999999999999996</v>
      </c>
      <c r="E2101" s="203" t="s">
        <v>215</v>
      </c>
      <c r="F2101" s="202">
        <v>2020</v>
      </c>
      <c r="G2101" s="202">
        <v>8232374</v>
      </c>
      <c r="H2101">
        <v>132525</v>
      </c>
      <c r="I2101">
        <v>5361</v>
      </c>
      <c r="J2101">
        <v>12359</v>
      </c>
    </row>
    <row r="2102" spans="1:10" ht="14.5" x14ac:dyDescent="0.35">
      <c r="A2102" s="202">
        <v>22292</v>
      </c>
      <c r="B2102" s="202" t="s">
        <v>2069</v>
      </c>
      <c r="D2102" s="203">
        <v>5.2</v>
      </c>
      <c r="E2102" s="203" t="s">
        <v>215</v>
      </c>
      <c r="F2102" s="202">
        <v>2020</v>
      </c>
      <c r="G2102" s="202">
        <v>3767464</v>
      </c>
      <c r="H2102">
        <v>100601</v>
      </c>
      <c r="I2102">
        <v>5365</v>
      </c>
      <c r="J2102">
        <v>9908</v>
      </c>
    </row>
    <row r="2103" spans="1:10" ht="14.5" x14ac:dyDescent="0.35">
      <c r="A2103" s="202">
        <v>22292</v>
      </c>
      <c r="B2103" s="202" t="s">
        <v>2070</v>
      </c>
      <c r="D2103" s="203">
        <v>9</v>
      </c>
      <c r="E2103" s="203" t="s">
        <v>215</v>
      </c>
      <c r="F2103" s="202">
        <v>2020</v>
      </c>
      <c r="G2103" s="202">
        <v>43680267</v>
      </c>
      <c r="H2103">
        <v>216534</v>
      </c>
      <c r="I2103">
        <v>11261</v>
      </c>
      <c r="J2103">
        <v>15929</v>
      </c>
    </row>
    <row r="2104" spans="1:10" ht="14.5" x14ac:dyDescent="0.35">
      <c r="A2104" s="202">
        <v>22306</v>
      </c>
      <c r="B2104" s="202" t="s">
        <v>2079</v>
      </c>
      <c r="D2104" s="203">
        <v>1</v>
      </c>
      <c r="E2104" s="203" t="s">
        <v>215</v>
      </c>
      <c r="F2104" s="202">
        <v>2020</v>
      </c>
      <c r="G2104" s="202">
        <v>132441</v>
      </c>
      <c r="H2104">
        <v>5978</v>
      </c>
      <c r="I2104">
        <v>187</v>
      </c>
      <c r="J2104">
        <v>500</v>
      </c>
    </row>
    <row r="2105" spans="1:10" ht="14.5" x14ac:dyDescent="0.35">
      <c r="A2105" s="202">
        <v>22306</v>
      </c>
      <c r="B2105" s="202" t="s">
        <v>2084</v>
      </c>
      <c r="D2105" s="203">
        <v>17.100000000000001</v>
      </c>
      <c r="E2105" s="203" t="s">
        <v>215</v>
      </c>
      <c r="F2105" s="202">
        <v>2020</v>
      </c>
      <c r="G2105" s="204">
        <v>1175745</v>
      </c>
      <c r="H2105">
        <v>10192</v>
      </c>
      <c r="I2105">
        <v>353</v>
      </c>
      <c r="J2105">
        <v>1243</v>
      </c>
    </row>
    <row r="2106" spans="1:10" ht="14.5" x14ac:dyDescent="0.35">
      <c r="A2106" s="202">
        <v>22306</v>
      </c>
      <c r="B2106" s="202" t="s">
        <v>2085</v>
      </c>
      <c r="D2106" s="203">
        <v>17.2</v>
      </c>
      <c r="E2106" s="203" t="s">
        <v>215</v>
      </c>
      <c r="F2106" s="202">
        <v>2020</v>
      </c>
      <c r="G2106" s="203">
        <v>74003</v>
      </c>
      <c r="H2106">
        <v>672</v>
      </c>
      <c r="I2106">
        <v>43</v>
      </c>
      <c r="J2106">
        <v>55</v>
      </c>
    </row>
    <row r="2107" spans="1:10" ht="14.5" x14ac:dyDescent="0.35">
      <c r="A2107" s="202">
        <v>22306</v>
      </c>
      <c r="B2107" s="202" t="s">
        <v>2086</v>
      </c>
      <c r="D2107" s="203">
        <v>18</v>
      </c>
      <c r="E2107" s="203" t="s">
        <v>215</v>
      </c>
      <c r="F2107" s="202">
        <v>2020</v>
      </c>
      <c r="G2107" s="202">
        <v>225631</v>
      </c>
      <c r="H2107">
        <v>3828</v>
      </c>
      <c r="I2107">
        <v>150</v>
      </c>
      <c r="J2107">
        <v>354</v>
      </c>
    </row>
    <row r="2108" spans="1:10" ht="14.5" x14ac:dyDescent="0.35">
      <c r="A2108" s="202">
        <v>22306</v>
      </c>
      <c r="B2108" s="202" t="s">
        <v>2087</v>
      </c>
      <c r="D2108" s="203">
        <v>19.3</v>
      </c>
      <c r="E2108" s="203" t="s">
        <v>215</v>
      </c>
      <c r="F2108" s="204">
        <v>2020</v>
      </c>
      <c r="G2108" s="205">
        <v>3880</v>
      </c>
      <c r="H2108">
        <v>19132</v>
      </c>
      <c r="I2108">
        <v>1068</v>
      </c>
      <c r="J2108">
        <v>1885</v>
      </c>
    </row>
    <row r="2109" spans="1:10" ht="14.5" x14ac:dyDescent="0.35">
      <c r="A2109" s="202">
        <v>22306</v>
      </c>
      <c r="B2109" s="202" t="s">
        <v>2088</v>
      </c>
      <c r="D2109" s="203">
        <v>19.399999999999999</v>
      </c>
      <c r="E2109" s="203" t="s">
        <v>215</v>
      </c>
      <c r="F2109" s="204">
        <v>2020</v>
      </c>
      <c r="G2109" s="206">
        <v>1338578</v>
      </c>
      <c r="H2109">
        <v>0</v>
      </c>
      <c r="I2109">
        <v>0</v>
      </c>
      <c r="J2109">
        <v>0</v>
      </c>
    </row>
    <row r="2110" spans="1:10" ht="14.5" x14ac:dyDescent="0.35">
      <c r="A2110" s="202">
        <v>22306</v>
      </c>
      <c r="B2110" s="202" t="s">
        <v>2080</v>
      </c>
      <c r="D2110" s="203">
        <v>2.1</v>
      </c>
      <c r="E2110" s="203" t="s">
        <v>215</v>
      </c>
      <c r="F2110" s="202">
        <v>2020</v>
      </c>
      <c r="G2110" s="202">
        <v>633725</v>
      </c>
      <c r="H2110">
        <v>9511</v>
      </c>
      <c r="I2110">
        <v>341</v>
      </c>
      <c r="J2110">
        <v>682</v>
      </c>
    </row>
    <row r="2111" spans="1:10" ht="14.5" x14ac:dyDescent="0.35">
      <c r="A2111" s="202">
        <v>22306</v>
      </c>
      <c r="B2111" s="202" t="s">
        <v>2089</v>
      </c>
      <c r="D2111" s="203">
        <v>21.2</v>
      </c>
      <c r="E2111" s="203" t="s">
        <v>215</v>
      </c>
      <c r="F2111" s="202">
        <v>2020</v>
      </c>
      <c r="G2111" s="202">
        <v>476171</v>
      </c>
      <c r="H2111">
        <v>7145</v>
      </c>
      <c r="I2111">
        <v>391</v>
      </c>
      <c r="J2111">
        <v>754</v>
      </c>
    </row>
    <row r="2112" spans="1:10" ht="14.5" x14ac:dyDescent="0.35">
      <c r="A2112" s="202">
        <v>22306</v>
      </c>
      <c r="B2112" s="202" t="s">
        <v>2090</v>
      </c>
      <c r="D2112" s="203">
        <v>23</v>
      </c>
      <c r="E2112" s="203" t="s">
        <v>215</v>
      </c>
      <c r="F2112" s="202">
        <v>2020</v>
      </c>
      <c r="G2112" s="202">
        <v>89812</v>
      </c>
      <c r="H2112">
        <v>698</v>
      </c>
      <c r="I2112">
        <v>56</v>
      </c>
      <c r="J2112">
        <v>135</v>
      </c>
    </row>
    <row r="2113" spans="1:10" ht="14.5" x14ac:dyDescent="0.35">
      <c r="A2113" s="202">
        <v>22306</v>
      </c>
      <c r="B2113" s="202" t="s">
        <v>2081</v>
      </c>
      <c r="D2113" s="203">
        <v>5.0999999999999996</v>
      </c>
      <c r="E2113" s="203" t="s">
        <v>215</v>
      </c>
      <c r="F2113" s="202">
        <v>2020</v>
      </c>
      <c r="G2113" s="202">
        <v>13709130</v>
      </c>
      <c r="H2113">
        <v>168460</v>
      </c>
      <c r="I2113">
        <v>6815</v>
      </c>
      <c r="J2113">
        <v>15898</v>
      </c>
    </row>
    <row r="2114" spans="1:10" ht="14.5" x14ac:dyDescent="0.35">
      <c r="A2114" s="202">
        <v>22306</v>
      </c>
      <c r="B2114" s="202" t="s">
        <v>2082</v>
      </c>
      <c r="D2114" s="203">
        <v>5.2</v>
      </c>
      <c r="E2114" s="203" t="s">
        <v>215</v>
      </c>
      <c r="F2114" s="202">
        <v>2020</v>
      </c>
      <c r="G2114" s="202">
        <v>7536362</v>
      </c>
      <c r="H2114">
        <v>122174</v>
      </c>
      <c r="I2114">
        <v>6516</v>
      </c>
      <c r="J2114">
        <v>12035</v>
      </c>
    </row>
    <row r="2115" spans="1:10" ht="14.5" x14ac:dyDescent="0.35">
      <c r="A2115" s="202">
        <v>22306</v>
      </c>
      <c r="B2115" s="202" t="s">
        <v>2083</v>
      </c>
      <c r="D2115" s="203">
        <v>9</v>
      </c>
      <c r="E2115" s="203" t="s">
        <v>215</v>
      </c>
      <c r="F2115" s="202">
        <v>2020</v>
      </c>
      <c r="G2115" s="202">
        <v>18117</v>
      </c>
      <c r="H2115">
        <v>3822</v>
      </c>
      <c r="I2115">
        <v>199</v>
      </c>
      <c r="J2115">
        <v>284</v>
      </c>
    </row>
    <row r="2116" spans="1:10" ht="14.5" x14ac:dyDescent="0.35">
      <c r="A2116" s="202">
        <v>22314</v>
      </c>
      <c r="B2116" s="202" t="s">
        <v>2091</v>
      </c>
      <c r="D2116" s="203">
        <v>1</v>
      </c>
      <c r="E2116" s="203" t="s">
        <v>215</v>
      </c>
      <c r="F2116" s="202">
        <v>2020</v>
      </c>
      <c r="G2116" s="202">
        <v>6689316</v>
      </c>
      <c r="H2116">
        <v>44152</v>
      </c>
      <c r="I2116">
        <v>2364</v>
      </c>
      <c r="J2116">
        <v>3028</v>
      </c>
    </row>
    <row r="2117" spans="1:10" ht="14.5" x14ac:dyDescent="0.35">
      <c r="A2117" s="202">
        <v>22314</v>
      </c>
      <c r="B2117" s="202" t="s">
        <v>2094</v>
      </c>
      <c r="D2117" s="203">
        <v>17.100000000000001</v>
      </c>
      <c r="E2117" s="203" t="s">
        <v>215</v>
      </c>
      <c r="F2117" s="202">
        <v>2020</v>
      </c>
      <c r="G2117" s="204">
        <v>33436192</v>
      </c>
      <c r="H2117">
        <v>207492</v>
      </c>
      <c r="I2117">
        <v>11113</v>
      </c>
      <c r="J2117">
        <v>14231</v>
      </c>
    </row>
    <row r="2118" spans="1:10" ht="14.5" x14ac:dyDescent="0.35">
      <c r="A2118" s="202">
        <v>22314</v>
      </c>
      <c r="B2118" s="202" t="s">
        <v>2095</v>
      </c>
      <c r="D2118" s="203">
        <v>17.2</v>
      </c>
      <c r="E2118" s="203" t="s">
        <v>215</v>
      </c>
      <c r="F2118" s="202">
        <v>2020</v>
      </c>
      <c r="G2118" s="203">
        <v>20289755</v>
      </c>
      <c r="H2118">
        <v>305727</v>
      </c>
      <c r="I2118">
        <v>16373</v>
      </c>
      <c r="J2118">
        <v>20968</v>
      </c>
    </row>
    <row r="2119" spans="1:10" ht="14.5" x14ac:dyDescent="0.35">
      <c r="A2119" s="202">
        <v>22314</v>
      </c>
      <c r="B2119" s="202" t="s">
        <v>2092</v>
      </c>
      <c r="D2119" s="203">
        <v>2.1</v>
      </c>
      <c r="E2119" s="203" t="s">
        <v>215</v>
      </c>
      <c r="F2119" s="202">
        <v>2020</v>
      </c>
      <c r="G2119" s="202">
        <v>17728207</v>
      </c>
      <c r="H2119">
        <v>66914</v>
      </c>
      <c r="I2119">
        <v>3583</v>
      </c>
      <c r="J2119">
        <v>4589</v>
      </c>
    </row>
    <row r="2120" spans="1:10" ht="14.5" x14ac:dyDescent="0.35">
      <c r="A2120" s="202">
        <v>22314</v>
      </c>
      <c r="B2120" s="202" t="s">
        <v>2093</v>
      </c>
      <c r="D2120" s="203">
        <v>9</v>
      </c>
      <c r="E2120" s="203" t="s">
        <v>215</v>
      </c>
      <c r="F2120" s="202">
        <v>2020</v>
      </c>
      <c r="G2120" s="202">
        <v>317982</v>
      </c>
      <c r="H2120">
        <v>9214</v>
      </c>
      <c r="I2120">
        <v>493</v>
      </c>
      <c r="J2120">
        <v>632</v>
      </c>
    </row>
    <row r="2121" spans="1:10" ht="14.5" x14ac:dyDescent="0.35">
      <c r="A2121" s="202">
        <v>22322</v>
      </c>
      <c r="B2121" s="202" t="s">
        <v>2096</v>
      </c>
      <c r="D2121" s="203">
        <v>1</v>
      </c>
      <c r="E2121" s="203" t="s">
        <v>215</v>
      </c>
      <c r="F2121" s="202">
        <v>2020</v>
      </c>
      <c r="G2121" s="202">
        <v>77189</v>
      </c>
      <c r="H2121">
        <v>5020</v>
      </c>
      <c r="I2121">
        <v>135</v>
      </c>
      <c r="J2121">
        <v>220</v>
      </c>
    </row>
    <row r="2122" spans="1:10" ht="14.5" x14ac:dyDescent="0.35">
      <c r="A2122" s="202">
        <v>22322</v>
      </c>
      <c r="B2122" s="202" t="s">
        <v>2102</v>
      </c>
      <c r="D2122" s="203">
        <v>17.100000000000001</v>
      </c>
      <c r="E2122" s="203" t="s">
        <v>215</v>
      </c>
      <c r="F2122" s="202">
        <v>2020</v>
      </c>
      <c r="G2122" s="204">
        <v>11653903</v>
      </c>
      <c r="H2122">
        <v>196878</v>
      </c>
      <c r="I2122">
        <v>7025</v>
      </c>
      <c r="J2122">
        <v>11453</v>
      </c>
    </row>
    <row r="2123" spans="1:10" ht="14.5" x14ac:dyDescent="0.35">
      <c r="A2123" s="202">
        <v>22322</v>
      </c>
      <c r="B2123" s="202" t="s">
        <v>2103</v>
      </c>
      <c r="D2123" s="203">
        <v>17.2</v>
      </c>
      <c r="E2123" s="203" t="s">
        <v>215</v>
      </c>
      <c r="F2123" s="202">
        <v>2020</v>
      </c>
      <c r="G2123" s="203">
        <v>13526678</v>
      </c>
      <c r="H2123">
        <v>224323</v>
      </c>
      <c r="I2123">
        <v>8465</v>
      </c>
      <c r="J2123">
        <v>13800</v>
      </c>
    </row>
    <row r="2124" spans="1:10" ht="14.5" x14ac:dyDescent="0.35">
      <c r="A2124" s="202">
        <v>22322</v>
      </c>
      <c r="B2124" s="202" t="s">
        <v>2104</v>
      </c>
      <c r="D2124" s="203">
        <v>18</v>
      </c>
      <c r="E2124" s="203" t="s">
        <v>215</v>
      </c>
      <c r="F2124" s="202">
        <v>2020</v>
      </c>
      <c r="G2124" s="202">
        <v>108076</v>
      </c>
      <c r="H2124">
        <v>3083</v>
      </c>
      <c r="I2124">
        <v>96</v>
      </c>
      <c r="J2124">
        <v>157</v>
      </c>
    </row>
    <row r="2125" spans="1:10" ht="14.5" x14ac:dyDescent="0.35">
      <c r="A2125" s="202">
        <v>22322</v>
      </c>
      <c r="B2125" s="202" t="s">
        <v>2105</v>
      </c>
      <c r="D2125" s="203">
        <v>19.3</v>
      </c>
      <c r="E2125" s="203" t="s">
        <v>215</v>
      </c>
      <c r="F2125" s="204">
        <v>2020</v>
      </c>
      <c r="G2125" s="205">
        <v>5519</v>
      </c>
      <c r="H2125">
        <v>152213</v>
      </c>
      <c r="I2125">
        <v>6424</v>
      </c>
      <c r="J2125">
        <v>10473</v>
      </c>
    </row>
    <row r="2126" spans="1:10" ht="14.5" x14ac:dyDescent="0.35">
      <c r="A2126" s="202">
        <v>22322</v>
      </c>
      <c r="B2126" s="202" t="s">
        <v>2106</v>
      </c>
      <c r="D2126" s="203">
        <v>19.399999999999999</v>
      </c>
      <c r="E2126" s="203" t="s">
        <v>215</v>
      </c>
      <c r="F2126" s="204">
        <v>2020</v>
      </c>
      <c r="G2126" s="206">
        <v>9158525</v>
      </c>
      <c r="H2126">
        <v>0</v>
      </c>
      <c r="I2126">
        <v>0</v>
      </c>
      <c r="J2126">
        <v>0</v>
      </c>
    </row>
    <row r="2127" spans="1:10" ht="14.5" x14ac:dyDescent="0.35">
      <c r="A2127" s="202">
        <v>22322</v>
      </c>
      <c r="B2127" s="202" t="s">
        <v>2097</v>
      </c>
      <c r="D2127" s="203">
        <v>2.1</v>
      </c>
      <c r="E2127" s="203" t="s">
        <v>215</v>
      </c>
      <c r="F2127" s="202">
        <v>2020</v>
      </c>
      <c r="G2127" s="202">
        <v>107843</v>
      </c>
      <c r="H2127">
        <v>3954</v>
      </c>
      <c r="I2127">
        <v>108</v>
      </c>
      <c r="J2127">
        <v>175</v>
      </c>
    </row>
    <row r="2128" spans="1:10" ht="14.5" x14ac:dyDescent="0.35">
      <c r="A2128" s="202">
        <v>22322</v>
      </c>
      <c r="B2128" s="202" t="s">
        <v>2098</v>
      </c>
      <c r="D2128" s="203">
        <v>2.4</v>
      </c>
      <c r="E2128" s="203" t="s">
        <v>215</v>
      </c>
      <c r="F2128" s="202">
        <v>2020</v>
      </c>
      <c r="G2128" s="202">
        <v>304678</v>
      </c>
      <c r="H2128">
        <v>5420</v>
      </c>
      <c r="I2128">
        <v>212</v>
      </c>
      <c r="J2128">
        <v>346</v>
      </c>
    </row>
    <row r="2129" spans="1:10" ht="14.5" x14ac:dyDescent="0.35">
      <c r="A2129" s="202">
        <v>22322</v>
      </c>
      <c r="B2129" s="202" t="s">
        <v>2107</v>
      </c>
      <c r="D2129" s="203">
        <v>21.2</v>
      </c>
      <c r="E2129" s="203" t="s">
        <v>215</v>
      </c>
      <c r="F2129" s="202">
        <v>2020</v>
      </c>
      <c r="G2129" s="202">
        <v>1191294</v>
      </c>
      <c r="H2129">
        <v>15914</v>
      </c>
      <c r="I2129">
        <v>637</v>
      </c>
      <c r="J2129">
        <v>1039</v>
      </c>
    </row>
    <row r="2130" spans="1:10" ht="14.5" x14ac:dyDescent="0.35">
      <c r="A2130" s="202">
        <v>22322</v>
      </c>
      <c r="B2130" s="202" t="s">
        <v>2099</v>
      </c>
      <c r="D2130" s="203">
        <v>5.0999999999999996</v>
      </c>
      <c r="E2130" s="203" t="s">
        <v>215</v>
      </c>
      <c r="F2130" s="202">
        <v>2020</v>
      </c>
      <c r="G2130" s="202">
        <v>288513</v>
      </c>
      <c r="H2130">
        <v>18087</v>
      </c>
      <c r="I2130">
        <v>607</v>
      </c>
      <c r="J2130">
        <v>990</v>
      </c>
    </row>
    <row r="2131" spans="1:10" ht="14.5" x14ac:dyDescent="0.35">
      <c r="A2131" s="202">
        <v>22322</v>
      </c>
      <c r="B2131" s="202" t="s">
        <v>2100</v>
      </c>
      <c r="D2131" s="203">
        <v>5.2</v>
      </c>
      <c r="E2131" s="203" t="s">
        <v>215</v>
      </c>
      <c r="F2131" s="202">
        <v>2020</v>
      </c>
      <c r="G2131" s="202">
        <v>285277</v>
      </c>
      <c r="H2131">
        <v>11687</v>
      </c>
      <c r="I2131">
        <v>481</v>
      </c>
      <c r="J2131">
        <v>784</v>
      </c>
    </row>
    <row r="2132" spans="1:10" ht="14.5" x14ac:dyDescent="0.35">
      <c r="A2132" s="202">
        <v>22322</v>
      </c>
      <c r="B2132" s="202" t="s">
        <v>2101</v>
      </c>
      <c r="D2132" s="203">
        <v>9</v>
      </c>
      <c r="E2132" s="203" t="s">
        <v>215</v>
      </c>
      <c r="F2132" s="202">
        <v>2020</v>
      </c>
      <c r="G2132" s="202">
        <v>324432</v>
      </c>
      <c r="H2132">
        <v>8099</v>
      </c>
      <c r="I2132">
        <v>266</v>
      </c>
      <c r="J2132">
        <v>434</v>
      </c>
    </row>
    <row r="2133" spans="1:10" ht="14.5" x14ac:dyDescent="0.35">
      <c r="A2133" s="202">
        <v>22357</v>
      </c>
      <c r="B2133" s="202" t="s">
        <v>2111</v>
      </c>
      <c r="D2133" s="203">
        <v>17.100000000000001</v>
      </c>
      <c r="E2133" s="203" t="s">
        <v>215</v>
      </c>
      <c r="F2133" s="202">
        <v>2020</v>
      </c>
      <c r="G2133" s="204">
        <v>1707527</v>
      </c>
      <c r="H2133">
        <v>15892</v>
      </c>
      <c r="I2133">
        <v>1273</v>
      </c>
      <c r="J2133">
        <v>1867</v>
      </c>
    </row>
    <row r="2134" spans="1:10" ht="14.5" x14ac:dyDescent="0.35">
      <c r="A2134" s="202">
        <v>22357</v>
      </c>
      <c r="B2134" s="202" t="s">
        <v>2112</v>
      </c>
      <c r="D2134" s="203">
        <v>17.2</v>
      </c>
      <c r="E2134" s="203" t="s">
        <v>215</v>
      </c>
      <c r="F2134" s="202">
        <v>2020</v>
      </c>
      <c r="G2134" s="203">
        <v>332856</v>
      </c>
      <c r="H2134">
        <v>24106</v>
      </c>
      <c r="I2134">
        <v>1416</v>
      </c>
      <c r="J2134">
        <v>1382</v>
      </c>
    </row>
    <row r="2135" spans="1:10" ht="14.5" x14ac:dyDescent="0.35">
      <c r="A2135" s="202">
        <v>22357</v>
      </c>
      <c r="B2135" s="202" t="s">
        <v>2113</v>
      </c>
      <c r="D2135" s="203">
        <v>18</v>
      </c>
      <c r="E2135" s="203" t="s">
        <v>215</v>
      </c>
      <c r="F2135" s="202">
        <v>2020</v>
      </c>
      <c r="G2135" s="202">
        <v>668882</v>
      </c>
      <c r="H2135">
        <v>3485</v>
      </c>
      <c r="I2135">
        <v>246</v>
      </c>
      <c r="J2135">
        <v>375</v>
      </c>
    </row>
    <row r="2136" spans="1:10" ht="14.5" x14ac:dyDescent="0.35">
      <c r="A2136" s="202">
        <v>22357</v>
      </c>
      <c r="B2136" s="202" t="s">
        <v>2114</v>
      </c>
      <c r="D2136" s="203">
        <v>19.100000000000001</v>
      </c>
      <c r="E2136" s="203" t="s">
        <v>215</v>
      </c>
      <c r="F2136" s="202">
        <v>2020</v>
      </c>
      <c r="G2136" s="205">
        <v>19676</v>
      </c>
      <c r="H2136">
        <v>34794</v>
      </c>
      <c r="I2136">
        <v>3820</v>
      </c>
      <c r="J2136">
        <v>3227</v>
      </c>
    </row>
    <row r="2137" spans="1:10" ht="14.5" x14ac:dyDescent="0.35">
      <c r="A2137" s="202">
        <v>22357</v>
      </c>
      <c r="B2137" s="202" t="s">
        <v>2115</v>
      </c>
      <c r="D2137" s="203">
        <v>19.2</v>
      </c>
      <c r="E2137" s="203" t="s">
        <v>215</v>
      </c>
      <c r="F2137" s="204">
        <v>2020</v>
      </c>
      <c r="G2137" s="206">
        <v>170481</v>
      </c>
      <c r="H2137">
        <v>0</v>
      </c>
      <c r="I2137">
        <v>0</v>
      </c>
      <c r="J2137">
        <v>0</v>
      </c>
    </row>
    <row r="2138" spans="1:10" ht="14.5" x14ac:dyDescent="0.35">
      <c r="A2138" s="202">
        <v>22357</v>
      </c>
      <c r="B2138" s="202" t="s">
        <v>2116</v>
      </c>
      <c r="D2138" s="203">
        <v>19.3</v>
      </c>
      <c r="E2138" s="203" t="s">
        <v>215</v>
      </c>
      <c r="F2138" s="204">
        <v>2020</v>
      </c>
      <c r="G2138" s="205">
        <v>97588</v>
      </c>
      <c r="H2138">
        <v>121690</v>
      </c>
      <c r="I2138">
        <v>7829</v>
      </c>
      <c r="J2138">
        <v>10343</v>
      </c>
    </row>
    <row r="2139" spans="1:10" ht="14.5" x14ac:dyDescent="0.35">
      <c r="A2139" s="202">
        <v>22357</v>
      </c>
      <c r="B2139" s="202" t="s">
        <v>2117</v>
      </c>
      <c r="D2139" s="203">
        <v>19.399999999999999</v>
      </c>
      <c r="E2139" s="203" t="s">
        <v>215</v>
      </c>
      <c r="F2139" s="204">
        <v>2020</v>
      </c>
      <c r="G2139" s="206">
        <v>12562769</v>
      </c>
      <c r="H2139">
        <v>0</v>
      </c>
      <c r="I2139">
        <v>0</v>
      </c>
      <c r="J2139">
        <v>0</v>
      </c>
    </row>
    <row r="2140" spans="1:10" ht="14.5" x14ac:dyDescent="0.35">
      <c r="A2140" s="202">
        <v>22357</v>
      </c>
      <c r="B2140" s="202" t="s">
        <v>2118</v>
      </c>
      <c r="D2140" s="203">
        <v>21.1</v>
      </c>
      <c r="E2140" s="203" t="s">
        <v>215</v>
      </c>
      <c r="F2140" s="202">
        <v>2020</v>
      </c>
      <c r="G2140" s="202">
        <v>195375</v>
      </c>
      <c r="H2140">
        <v>20238</v>
      </c>
      <c r="I2140">
        <v>2141</v>
      </c>
      <c r="J2140">
        <v>1772</v>
      </c>
    </row>
    <row r="2141" spans="1:10" ht="14.5" x14ac:dyDescent="0.35">
      <c r="A2141" s="202">
        <v>22357</v>
      </c>
      <c r="B2141" s="202" t="s">
        <v>2119</v>
      </c>
      <c r="D2141" s="203">
        <v>21.2</v>
      </c>
      <c r="E2141" s="203" t="s">
        <v>215</v>
      </c>
      <c r="F2141" s="202">
        <v>2020</v>
      </c>
      <c r="G2141" s="202">
        <v>2970586</v>
      </c>
      <c r="H2141">
        <v>34858</v>
      </c>
      <c r="I2141">
        <v>2035</v>
      </c>
      <c r="J2141">
        <v>2927</v>
      </c>
    </row>
    <row r="2142" spans="1:10" ht="14.5" x14ac:dyDescent="0.35">
      <c r="A2142" s="202">
        <v>22357</v>
      </c>
      <c r="B2142" s="202" t="s">
        <v>2120</v>
      </c>
      <c r="D2142" s="203">
        <v>23</v>
      </c>
      <c r="E2142" s="203" t="s">
        <v>215</v>
      </c>
      <c r="F2142" s="202">
        <v>2020</v>
      </c>
      <c r="G2142" s="202">
        <v>26903</v>
      </c>
      <c r="H2142">
        <v>377</v>
      </c>
      <c r="I2142">
        <v>36</v>
      </c>
      <c r="J2142">
        <v>28</v>
      </c>
    </row>
    <row r="2143" spans="1:10" ht="14.5" x14ac:dyDescent="0.35">
      <c r="A2143" s="202">
        <v>22357</v>
      </c>
      <c r="B2143" s="202" t="s">
        <v>2121</v>
      </c>
      <c r="D2143" s="203">
        <v>24</v>
      </c>
      <c r="E2143" s="203" t="s">
        <v>215</v>
      </c>
      <c r="F2143" s="202">
        <v>2020</v>
      </c>
      <c r="G2143" s="202">
        <v>7340</v>
      </c>
      <c r="H2143">
        <v>15510</v>
      </c>
      <c r="I2143">
        <v>1269</v>
      </c>
      <c r="J2143">
        <v>1953</v>
      </c>
    </row>
    <row r="2144" spans="1:10" ht="14.5" x14ac:dyDescent="0.35">
      <c r="A2144" s="202">
        <v>22357</v>
      </c>
      <c r="B2144" s="202" t="s">
        <v>2108</v>
      </c>
      <c r="D2144" s="203">
        <v>4</v>
      </c>
      <c r="E2144" s="203" t="s">
        <v>215</v>
      </c>
      <c r="F2144" s="202">
        <v>2020</v>
      </c>
      <c r="G2144" s="202">
        <v>2945328</v>
      </c>
      <c r="H2144">
        <v>26505</v>
      </c>
      <c r="I2144">
        <v>2520</v>
      </c>
      <c r="J2144">
        <v>2871</v>
      </c>
    </row>
    <row r="2145" spans="1:10" ht="14.5" x14ac:dyDescent="0.35">
      <c r="A2145" s="202">
        <v>22357</v>
      </c>
      <c r="B2145" s="202" t="s">
        <v>2109</v>
      </c>
      <c r="D2145" s="203">
        <v>5.0999999999999996</v>
      </c>
      <c r="E2145" s="203" t="s">
        <v>215</v>
      </c>
      <c r="F2145" s="202">
        <v>2020</v>
      </c>
      <c r="G2145" s="202">
        <v>64047</v>
      </c>
      <c r="H2145">
        <v>1391</v>
      </c>
      <c r="I2145">
        <v>102</v>
      </c>
      <c r="J2145">
        <v>140</v>
      </c>
    </row>
    <row r="2146" spans="1:10" ht="14.5" x14ac:dyDescent="0.35">
      <c r="A2146" s="202">
        <v>22357</v>
      </c>
      <c r="B2146" s="202" t="s">
        <v>2110</v>
      </c>
      <c r="D2146" s="203">
        <v>5.2</v>
      </c>
      <c r="E2146" s="203" t="s">
        <v>215</v>
      </c>
      <c r="F2146" s="202">
        <v>2020</v>
      </c>
      <c r="G2146" s="202">
        <v>2245889</v>
      </c>
      <c r="H2146">
        <v>26982</v>
      </c>
      <c r="I2146">
        <v>2066</v>
      </c>
      <c r="J2146">
        <v>3245</v>
      </c>
    </row>
    <row r="2147" spans="1:10" ht="14.5" x14ac:dyDescent="0.35">
      <c r="A2147" s="202">
        <v>22357</v>
      </c>
      <c r="B2147" s="202" t="s">
        <v>4462</v>
      </c>
      <c r="D2147" s="203">
        <v>9</v>
      </c>
      <c r="E2147" s="203" t="s">
        <v>215</v>
      </c>
      <c r="F2147" s="202">
        <v>2020</v>
      </c>
      <c r="G2147" s="202">
        <v>38483</v>
      </c>
      <c r="H2147">
        <v>288</v>
      </c>
      <c r="I2147">
        <v>27</v>
      </c>
      <c r="J2147">
        <v>30</v>
      </c>
    </row>
    <row r="2148" spans="1:10" ht="14.5" x14ac:dyDescent="0.35">
      <c r="A2148" s="202">
        <v>22390</v>
      </c>
      <c r="B2148" s="202" t="s">
        <v>2122</v>
      </c>
      <c r="D2148" s="203">
        <v>1</v>
      </c>
      <c r="E2148" s="203" t="s">
        <v>215</v>
      </c>
      <c r="F2148" s="202">
        <v>2020</v>
      </c>
      <c r="G2148" s="202">
        <v>4030718</v>
      </c>
      <c r="H2148">
        <v>4031</v>
      </c>
      <c r="I2148">
        <v>0</v>
      </c>
      <c r="J2148">
        <v>27</v>
      </c>
    </row>
    <row r="2149" spans="1:10" ht="14.5" x14ac:dyDescent="0.35">
      <c r="A2149" s="202">
        <v>22390</v>
      </c>
      <c r="B2149" s="202" t="s">
        <v>2125</v>
      </c>
      <c r="D2149" s="203">
        <v>17.100000000000001</v>
      </c>
      <c r="E2149" s="203" t="s">
        <v>215</v>
      </c>
      <c r="F2149" s="202">
        <v>2020</v>
      </c>
      <c r="G2149" s="204">
        <v>311805</v>
      </c>
      <c r="H2149">
        <v>312</v>
      </c>
      <c r="I2149">
        <v>0</v>
      </c>
      <c r="J2149">
        <v>2</v>
      </c>
    </row>
    <row r="2150" spans="1:10" ht="14.5" x14ac:dyDescent="0.35">
      <c r="A2150" s="202">
        <v>22390</v>
      </c>
      <c r="B2150" s="202" t="s">
        <v>4463</v>
      </c>
      <c r="D2150" s="203">
        <v>17.2</v>
      </c>
      <c r="E2150" s="203" t="s">
        <v>215</v>
      </c>
      <c r="F2150" s="202">
        <v>2020</v>
      </c>
      <c r="G2150" s="203">
        <v>0</v>
      </c>
      <c r="H2150">
        <v>0</v>
      </c>
      <c r="I2150">
        <v>0</v>
      </c>
      <c r="J2150">
        <v>0</v>
      </c>
    </row>
    <row r="2151" spans="1:10" ht="14.5" x14ac:dyDescent="0.35">
      <c r="A2151" s="202">
        <v>22390</v>
      </c>
      <c r="B2151" s="202" t="s">
        <v>2123</v>
      </c>
      <c r="D2151" s="203">
        <v>2.1</v>
      </c>
      <c r="E2151" s="203" t="s">
        <v>215</v>
      </c>
      <c r="F2151" s="202">
        <v>2020</v>
      </c>
      <c r="G2151" s="202">
        <v>7180535</v>
      </c>
      <c r="H2151">
        <v>7181</v>
      </c>
      <c r="I2151">
        <v>0</v>
      </c>
      <c r="J2151">
        <v>48</v>
      </c>
    </row>
    <row r="2152" spans="1:10" ht="14.5" x14ac:dyDescent="0.35">
      <c r="A2152" s="202">
        <v>22390</v>
      </c>
      <c r="B2152" s="202" t="s">
        <v>2124</v>
      </c>
      <c r="D2152" s="203">
        <v>4</v>
      </c>
      <c r="E2152" s="203" t="s">
        <v>215</v>
      </c>
      <c r="F2152" s="202">
        <v>2020</v>
      </c>
      <c r="G2152" s="202">
        <v>15024732</v>
      </c>
      <c r="H2152">
        <v>15025</v>
      </c>
      <c r="I2152">
        <v>0</v>
      </c>
      <c r="J2152">
        <v>101</v>
      </c>
    </row>
    <row r="2153" spans="1:10" ht="14.5" x14ac:dyDescent="0.35">
      <c r="A2153" s="202">
        <v>22551</v>
      </c>
      <c r="B2153" s="202" t="s">
        <v>2126</v>
      </c>
      <c r="D2153" s="203">
        <v>1</v>
      </c>
      <c r="E2153" s="203" t="s">
        <v>215</v>
      </c>
      <c r="F2153" s="202">
        <v>2020</v>
      </c>
      <c r="G2153" s="202">
        <v>257661</v>
      </c>
      <c r="H2153">
        <v>480</v>
      </c>
      <c r="I2153">
        <v>17</v>
      </c>
      <c r="J2153">
        <v>67</v>
      </c>
    </row>
    <row r="2154" spans="1:10" ht="14.5" x14ac:dyDescent="0.35">
      <c r="A2154" s="202">
        <v>22551</v>
      </c>
      <c r="B2154" s="202" t="s">
        <v>2131</v>
      </c>
      <c r="D2154" s="203">
        <v>17.100000000000001</v>
      </c>
      <c r="E2154" s="203" t="s">
        <v>215</v>
      </c>
      <c r="F2154" s="202">
        <v>2020</v>
      </c>
      <c r="G2154" s="204">
        <v>1047530</v>
      </c>
      <c r="H2154">
        <v>30532</v>
      </c>
      <c r="I2154">
        <v>1425</v>
      </c>
      <c r="J2154">
        <v>1874</v>
      </c>
    </row>
    <row r="2155" spans="1:10" ht="14.5" x14ac:dyDescent="0.35">
      <c r="A2155" s="202">
        <v>22551</v>
      </c>
      <c r="B2155" s="202" t="s">
        <v>2132</v>
      </c>
      <c r="D2155" s="203">
        <v>17.2</v>
      </c>
      <c r="E2155" s="203" t="s">
        <v>215</v>
      </c>
      <c r="F2155" s="202">
        <v>2020</v>
      </c>
      <c r="G2155" s="203">
        <v>79986</v>
      </c>
      <c r="H2155">
        <v>1087</v>
      </c>
      <c r="I2155">
        <v>51</v>
      </c>
      <c r="J2155">
        <v>67</v>
      </c>
    </row>
    <row r="2156" spans="1:10" ht="14.5" x14ac:dyDescent="0.35">
      <c r="A2156" s="202">
        <v>22551</v>
      </c>
      <c r="B2156" s="202" t="s">
        <v>2133</v>
      </c>
      <c r="D2156" s="203">
        <v>18</v>
      </c>
      <c r="E2156" s="203" t="s">
        <v>215</v>
      </c>
      <c r="F2156" s="202">
        <v>2020</v>
      </c>
      <c r="G2156" s="202">
        <v>680363</v>
      </c>
      <c r="H2156">
        <v>4364</v>
      </c>
      <c r="I2156">
        <v>218</v>
      </c>
      <c r="J2156">
        <v>329</v>
      </c>
    </row>
    <row r="2157" spans="1:10" ht="14.5" x14ac:dyDescent="0.35">
      <c r="A2157" s="202">
        <v>22551</v>
      </c>
      <c r="B2157" s="202" t="s">
        <v>2134</v>
      </c>
      <c r="D2157" s="203">
        <v>19.3</v>
      </c>
      <c r="E2157" s="203" t="s">
        <v>215</v>
      </c>
      <c r="F2157" s="204">
        <v>2020</v>
      </c>
      <c r="G2157" s="205">
        <v>37296</v>
      </c>
      <c r="H2157">
        <v>11287</v>
      </c>
      <c r="I2157">
        <v>592</v>
      </c>
      <c r="J2157">
        <v>837</v>
      </c>
    </row>
    <row r="2158" spans="1:10" ht="14.5" x14ac:dyDescent="0.35">
      <c r="A2158" s="202">
        <v>22551</v>
      </c>
      <c r="B2158" s="202" t="s">
        <v>2135</v>
      </c>
      <c r="D2158" s="203">
        <v>19.399999999999999</v>
      </c>
      <c r="E2158" s="203" t="s">
        <v>215</v>
      </c>
      <c r="F2158" s="204">
        <v>2020</v>
      </c>
      <c r="G2158" s="206">
        <v>720572</v>
      </c>
      <c r="H2158">
        <v>0</v>
      </c>
      <c r="I2158">
        <v>0</v>
      </c>
      <c r="J2158">
        <v>0</v>
      </c>
    </row>
    <row r="2159" spans="1:10" ht="14.5" x14ac:dyDescent="0.35">
      <c r="A2159" s="202">
        <v>22551</v>
      </c>
      <c r="B2159" s="202" t="s">
        <v>2127</v>
      </c>
      <c r="D2159" s="203">
        <v>2.1</v>
      </c>
      <c r="E2159" s="203" t="s">
        <v>215</v>
      </c>
      <c r="F2159" s="202">
        <v>2020</v>
      </c>
      <c r="G2159" s="202">
        <v>151829</v>
      </c>
      <c r="H2159">
        <v>9455</v>
      </c>
      <c r="I2159">
        <v>670</v>
      </c>
      <c r="J2159">
        <v>817</v>
      </c>
    </row>
    <row r="2160" spans="1:10" ht="14.5" x14ac:dyDescent="0.35">
      <c r="A2160" s="202">
        <v>22551</v>
      </c>
      <c r="B2160" s="202" t="s">
        <v>2136</v>
      </c>
      <c r="D2160" s="203">
        <v>21.2</v>
      </c>
      <c r="E2160" s="203" t="s">
        <v>215</v>
      </c>
      <c r="F2160" s="202">
        <v>2020</v>
      </c>
      <c r="G2160" s="202">
        <v>283580</v>
      </c>
      <c r="H2160">
        <v>5342</v>
      </c>
      <c r="I2160">
        <v>297</v>
      </c>
      <c r="J2160">
        <v>374</v>
      </c>
    </row>
    <row r="2161" spans="1:10" ht="14.5" x14ac:dyDescent="0.35">
      <c r="A2161" s="202">
        <v>22551</v>
      </c>
      <c r="B2161" s="202" t="s">
        <v>2128</v>
      </c>
      <c r="D2161" s="203">
        <v>5.0999999999999996</v>
      </c>
      <c r="E2161" s="203" t="s">
        <v>215</v>
      </c>
      <c r="F2161" s="202">
        <v>2020</v>
      </c>
      <c r="G2161" s="202">
        <v>970889</v>
      </c>
      <c r="H2161">
        <v>26241</v>
      </c>
      <c r="I2161">
        <v>1648</v>
      </c>
      <c r="J2161">
        <v>2025</v>
      </c>
    </row>
    <row r="2162" spans="1:10" ht="14.5" x14ac:dyDescent="0.35">
      <c r="A2162" s="202">
        <v>22551</v>
      </c>
      <c r="B2162" s="202" t="s">
        <v>2129</v>
      </c>
      <c r="D2162" s="203">
        <v>5.2</v>
      </c>
      <c r="E2162" s="203" t="s">
        <v>215</v>
      </c>
      <c r="F2162" s="202">
        <v>2020</v>
      </c>
      <c r="G2162" s="202">
        <v>321033</v>
      </c>
      <c r="H2162">
        <v>15306</v>
      </c>
      <c r="I2162">
        <v>985</v>
      </c>
      <c r="J2162">
        <v>1185</v>
      </c>
    </row>
    <row r="2163" spans="1:10" ht="14.5" x14ac:dyDescent="0.35">
      <c r="A2163" s="202">
        <v>22551</v>
      </c>
      <c r="B2163" s="202" t="s">
        <v>2130</v>
      </c>
      <c r="D2163" s="203">
        <v>9</v>
      </c>
      <c r="E2163" s="203" t="s">
        <v>215</v>
      </c>
      <c r="F2163" s="202">
        <v>2020</v>
      </c>
      <c r="G2163" s="202">
        <v>443758</v>
      </c>
      <c r="H2163">
        <v>1993</v>
      </c>
      <c r="I2163">
        <v>86</v>
      </c>
      <c r="J2163">
        <v>127</v>
      </c>
    </row>
    <row r="2164" spans="1:10" ht="14.5" x14ac:dyDescent="0.35">
      <c r="A2164" s="202">
        <v>22578</v>
      </c>
      <c r="B2164" s="202" t="s">
        <v>2137</v>
      </c>
      <c r="D2164" s="203">
        <v>1</v>
      </c>
      <c r="E2164" s="203" t="s">
        <v>215</v>
      </c>
      <c r="F2164" s="202">
        <v>2020</v>
      </c>
      <c r="G2164" s="202">
        <v>216489</v>
      </c>
      <c r="H2164">
        <v>3176</v>
      </c>
      <c r="I2164">
        <v>103</v>
      </c>
      <c r="J2164">
        <v>404</v>
      </c>
    </row>
    <row r="2165" spans="1:10" ht="14.5" x14ac:dyDescent="0.35">
      <c r="A2165" s="202">
        <v>22578</v>
      </c>
      <c r="B2165" s="202" t="s">
        <v>2141</v>
      </c>
      <c r="D2165" s="203">
        <v>17.100000000000001</v>
      </c>
      <c r="E2165" s="203" t="s">
        <v>215</v>
      </c>
      <c r="F2165" s="202">
        <v>2020</v>
      </c>
      <c r="G2165" s="204">
        <v>97472</v>
      </c>
      <c r="H2165">
        <v>3701</v>
      </c>
      <c r="I2165">
        <v>70</v>
      </c>
      <c r="J2165">
        <v>274</v>
      </c>
    </row>
    <row r="2166" spans="1:10" ht="14.5" x14ac:dyDescent="0.35">
      <c r="A2166" s="202">
        <v>22578</v>
      </c>
      <c r="B2166" s="202" t="s">
        <v>4464</v>
      </c>
      <c r="D2166" s="203">
        <v>17.2</v>
      </c>
      <c r="E2166" s="203" t="s">
        <v>215</v>
      </c>
      <c r="F2166" s="202">
        <v>2020</v>
      </c>
      <c r="G2166" s="203">
        <v>0</v>
      </c>
      <c r="H2166">
        <v>0</v>
      </c>
      <c r="I2166">
        <v>0</v>
      </c>
      <c r="J2166">
        <v>0</v>
      </c>
    </row>
    <row r="2167" spans="1:10" ht="14.5" x14ac:dyDescent="0.35">
      <c r="A2167" s="202">
        <v>22578</v>
      </c>
      <c r="B2167" s="202" t="s">
        <v>2142</v>
      </c>
      <c r="D2167" s="203">
        <v>19.100000000000001</v>
      </c>
      <c r="E2167" s="203" t="s">
        <v>215</v>
      </c>
      <c r="F2167" s="202">
        <v>2020</v>
      </c>
      <c r="G2167" s="205">
        <v>98047</v>
      </c>
      <c r="H2167">
        <v>80872</v>
      </c>
      <c r="I2167">
        <v>2708</v>
      </c>
      <c r="J2167">
        <v>10626</v>
      </c>
    </row>
    <row r="2168" spans="1:10" ht="14.5" x14ac:dyDescent="0.35">
      <c r="A2168" s="202">
        <v>22578</v>
      </c>
      <c r="B2168" s="202" t="s">
        <v>2143</v>
      </c>
      <c r="D2168" s="203">
        <v>19.2</v>
      </c>
      <c r="E2168" s="203" t="s">
        <v>215</v>
      </c>
      <c r="F2168" s="204">
        <v>2020</v>
      </c>
      <c r="G2168" s="206">
        <v>3089132</v>
      </c>
      <c r="H2168">
        <v>0</v>
      </c>
      <c r="I2168">
        <v>0</v>
      </c>
      <c r="J2168">
        <v>0</v>
      </c>
    </row>
    <row r="2169" spans="1:10" ht="14.5" x14ac:dyDescent="0.35">
      <c r="A2169" s="202">
        <v>22578</v>
      </c>
      <c r="B2169" s="202" t="s">
        <v>2138</v>
      </c>
      <c r="D2169" s="203">
        <v>2.1</v>
      </c>
      <c r="E2169" s="203" t="s">
        <v>215</v>
      </c>
      <c r="F2169" s="202">
        <v>2020</v>
      </c>
      <c r="G2169" s="202">
        <v>452636</v>
      </c>
      <c r="H2169">
        <v>2510</v>
      </c>
      <c r="I2169">
        <v>81</v>
      </c>
      <c r="J2169">
        <v>319</v>
      </c>
    </row>
    <row r="2170" spans="1:10" ht="14.5" x14ac:dyDescent="0.35">
      <c r="A2170" s="202">
        <v>22578</v>
      </c>
      <c r="B2170" s="202" t="s">
        <v>2144</v>
      </c>
      <c r="D2170" s="203">
        <v>21.1</v>
      </c>
      <c r="E2170" s="203" t="s">
        <v>215</v>
      </c>
      <c r="F2170" s="202">
        <v>2020</v>
      </c>
      <c r="G2170" s="202">
        <v>2614416</v>
      </c>
      <c r="H2170">
        <v>67712</v>
      </c>
      <c r="I2170">
        <v>2267</v>
      </c>
      <c r="J2170">
        <v>8896</v>
      </c>
    </row>
    <row r="2171" spans="1:10" ht="14.5" x14ac:dyDescent="0.35">
      <c r="A2171" s="202">
        <v>22578</v>
      </c>
      <c r="B2171" s="202" t="s">
        <v>2139</v>
      </c>
      <c r="D2171" s="203">
        <v>4</v>
      </c>
      <c r="E2171" s="203" t="s">
        <v>215</v>
      </c>
      <c r="F2171" s="202">
        <v>2020</v>
      </c>
      <c r="G2171" s="202">
        <v>9485610</v>
      </c>
      <c r="H2171">
        <v>75349</v>
      </c>
      <c r="I2171">
        <v>2442</v>
      </c>
      <c r="J2171">
        <v>9580</v>
      </c>
    </row>
    <row r="2172" spans="1:10" ht="14.5" x14ac:dyDescent="0.35">
      <c r="A2172" s="202">
        <v>22578</v>
      </c>
      <c r="B2172" s="202" t="s">
        <v>2140</v>
      </c>
      <c r="D2172" s="203">
        <v>9</v>
      </c>
      <c r="E2172" s="203" t="s">
        <v>215</v>
      </c>
      <c r="F2172" s="202">
        <v>2020</v>
      </c>
      <c r="G2172" s="202">
        <v>34592</v>
      </c>
      <c r="H2172">
        <v>621</v>
      </c>
      <c r="I2172">
        <v>20</v>
      </c>
      <c r="J2172">
        <v>79</v>
      </c>
    </row>
    <row r="2173" spans="1:10" ht="14.5" x14ac:dyDescent="0.35">
      <c r="A2173" s="202">
        <v>22608</v>
      </c>
      <c r="B2173" s="202" t="s">
        <v>2145</v>
      </c>
      <c r="D2173" s="203">
        <v>1</v>
      </c>
      <c r="E2173" s="203" t="s">
        <v>215</v>
      </c>
      <c r="F2173" s="202">
        <v>2020</v>
      </c>
      <c r="G2173" s="202">
        <v>698193</v>
      </c>
      <c r="H2173">
        <v>3297</v>
      </c>
      <c r="I2173">
        <v>0</v>
      </c>
      <c r="J2173">
        <v>177</v>
      </c>
    </row>
    <row r="2174" spans="1:10" ht="14.5" x14ac:dyDescent="0.35">
      <c r="A2174" s="202">
        <v>22608</v>
      </c>
      <c r="B2174" s="202" t="s">
        <v>2147</v>
      </c>
      <c r="D2174" s="203">
        <v>17.100000000000001</v>
      </c>
      <c r="E2174" s="203" t="s">
        <v>215</v>
      </c>
      <c r="F2174" s="202">
        <v>2020</v>
      </c>
      <c r="G2174" s="204">
        <v>281036</v>
      </c>
      <c r="H2174">
        <v>4662</v>
      </c>
      <c r="I2174">
        <v>0</v>
      </c>
      <c r="J2174">
        <v>250</v>
      </c>
    </row>
    <row r="2175" spans="1:10" ht="14.5" x14ac:dyDescent="0.35">
      <c r="A2175" s="202">
        <v>22608</v>
      </c>
      <c r="B2175" s="202" t="s">
        <v>2148</v>
      </c>
      <c r="D2175" s="203">
        <v>17.2</v>
      </c>
      <c r="E2175" s="203" t="s">
        <v>215</v>
      </c>
      <c r="F2175" s="202">
        <v>2020</v>
      </c>
      <c r="G2175" s="203">
        <v>437251</v>
      </c>
      <c r="H2175">
        <v>2349</v>
      </c>
      <c r="I2175">
        <v>0</v>
      </c>
      <c r="J2175">
        <v>126</v>
      </c>
    </row>
    <row r="2176" spans="1:10" ht="14.5" x14ac:dyDescent="0.35">
      <c r="A2176" s="202">
        <v>22608</v>
      </c>
      <c r="B2176" s="202" t="s">
        <v>2149</v>
      </c>
      <c r="D2176" s="203">
        <v>19.3</v>
      </c>
      <c r="E2176" s="203" t="s">
        <v>215</v>
      </c>
      <c r="F2176" s="204">
        <v>2020</v>
      </c>
      <c r="G2176" s="205">
        <v>20315</v>
      </c>
      <c r="H2176">
        <v>85300</v>
      </c>
      <c r="I2176">
        <v>0</v>
      </c>
      <c r="J2176">
        <v>4577</v>
      </c>
    </row>
    <row r="2177" spans="1:10" ht="14.5" x14ac:dyDescent="0.35">
      <c r="A2177" s="202">
        <v>22608</v>
      </c>
      <c r="B2177" s="202" t="s">
        <v>2150</v>
      </c>
      <c r="D2177" s="203">
        <v>19.399999999999999</v>
      </c>
      <c r="E2177" s="203" t="s">
        <v>215</v>
      </c>
      <c r="F2177" s="204">
        <v>2020</v>
      </c>
      <c r="G2177" s="206">
        <v>8912129</v>
      </c>
      <c r="H2177">
        <v>0</v>
      </c>
      <c r="I2177">
        <v>0</v>
      </c>
      <c r="J2177">
        <v>0</v>
      </c>
    </row>
    <row r="2178" spans="1:10" ht="14.5" x14ac:dyDescent="0.35">
      <c r="A2178" s="202">
        <v>22608</v>
      </c>
      <c r="B2178" s="202" t="s">
        <v>2151</v>
      </c>
      <c r="D2178" s="203">
        <v>21.1</v>
      </c>
      <c r="E2178" s="203" t="s">
        <v>215</v>
      </c>
      <c r="F2178" s="202">
        <v>2020</v>
      </c>
      <c r="G2178" s="202">
        <v>8330874</v>
      </c>
      <c r="H2178">
        <v>18142</v>
      </c>
      <c r="I2178">
        <v>0</v>
      </c>
      <c r="J2178">
        <v>973</v>
      </c>
    </row>
    <row r="2179" spans="1:10" ht="14.5" x14ac:dyDescent="0.35">
      <c r="A2179" s="202">
        <v>22608</v>
      </c>
      <c r="B2179" s="202" t="s">
        <v>2152</v>
      </c>
      <c r="D2179" s="203">
        <v>21.2</v>
      </c>
      <c r="E2179" s="203" t="s">
        <v>215</v>
      </c>
      <c r="F2179" s="202">
        <v>2020</v>
      </c>
      <c r="G2179" s="202">
        <v>572602</v>
      </c>
      <c r="H2179">
        <v>7597</v>
      </c>
      <c r="I2179">
        <v>0</v>
      </c>
      <c r="J2179">
        <v>408</v>
      </c>
    </row>
    <row r="2180" spans="1:10" ht="14.5" x14ac:dyDescent="0.35">
      <c r="A2180" s="202">
        <v>22608</v>
      </c>
      <c r="B2180" s="202" t="s">
        <v>2146</v>
      </c>
      <c r="D2180" s="203">
        <v>9</v>
      </c>
      <c r="E2180" s="203" t="s">
        <v>215</v>
      </c>
      <c r="F2180" s="202">
        <v>2020</v>
      </c>
      <c r="G2180" s="202">
        <v>98428</v>
      </c>
      <c r="H2180">
        <v>256</v>
      </c>
      <c r="I2180">
        <v>0</v>
      </c>
      <c r="J2180">
        <v>14</v>
      </c>
    </row>
    <row r="2181" spans="1:10" ht="14.5" x14ac:dyDescent="0.35">
      <c r="A2181" s="202">
        <v>22667</v>
      </c>
      <c r="B2181" s="202" t="s">
        <v>2153</v>
      </c>
      <c r="D2181" s="203">
        <v>1</v>
      </c>
      <c r="E2181" s="203" t="s">
        <v>215</v>
      </c>
      <c r="F2181" s="202">
        <v>2020</v>
      </c>
      <c r="G2181" s="202">
        <v>708047</v>
      </c>
      <c r="H2181">
        <v>225528</v>
      </c>
      <c r="I2181">
        <v>5056</v>
      </c>
      <c r="J2181">
        <v>8905</v>
      </c>
    </row>
    <row r="2182" spans="1:10" ht="14.5" x14ac:dyDescent="0.35">
      <c r="A2182" s="202">
        <v>22667</v>
      </c>
      <c r="B2182" s="202" t="s">
        <v>2158</v>
      </c>
      <c r="D2182" s="203">
        <v>11</v>
      </c>
      <c r="E2182" s="203" t="s">
        <v>215</v>
      </c>
      <c r="F2182" s="202">
        <v>2020</v>
      </c>
      <c r="G2182" s="202">
        <v>1865172</v>
      </c>
      <c r="H2182">
        <v>51684</v>
      </c>
      <c r="I2182">
        <v>1140</v>
      </c>
      <c r="J2182">
        <v>2049</v>
      </c>
    </row>
    <row r="2183" spans="1:10" ht="14.5" x14ac:dyDescent="0.35">
      <c r="A2183" s="202">
        <v>22667</v>
      </c>
      <c r="B2183" s="202" t="s">
        <v>2159</v>
      </c>
      <c r="D2183" s="203">
        <v>17.100000000000001</v>
      </c>
      <c r="E2183" s="203" t="s">
        <v>215</v>
      </c>
      <c r="F2183" s="202">
        <v>2020</v>
      </c>
      <c r="G2183" s="204">
        <v>53994758</v>
      </c>
      <c r="H2183">
        <v>904048</v>
      </c>
      <c r="I2183">
        <v>24490</v>
      </c>
      <c r="J2183">
        <v>45617</v>
      </c>
    </row>
    <row r="2184" spans="1:10" ht="14.5" x14ac:dyDescent="0.35">
      <c r="A2184" s="202">
        <v>22667</v>
      </c>
      <c r="B2184" s="202" t="s">
        <v>2160</v>
      </c>
      <c r="D2184" s="203">
        <v>17.2</v>
      </c>
      <c r="E2184" s="203" t="s">
        <v>215</v>
      </c>
      <c r="F2184" s="202">
        <v>2020</v>
      </c>
      <c r="G2184" s="203">
        <v>62730212</v>
      </c>
      <c r="H2184">
        <v>794349</v>
      </c>
      <c r="I2184">
        <v>15859</v>
      </c>
      <c r="J2184">
        <v>28011</v>
      </c>
    </row>
    <row r="2185" spans="1:10" ht="14.5" x14ac:dyDescent="0.35">
      <c r="A2185" s="202">
        <v>22667</v>
      </c>
      <c r="B2185" s="202" t="s">
        <v>2161</v>
      </c>
      <c r="D2185" s="203">
        <v>18</v>
      </c>
      <c r="E2185" s="203" t="s">
        <v>215</v>
      </c>
      <c r="F2185" s="202">
        <v>2020</v>
      </c>
      <c r="G2185" s="202">
        <v>3286443</v>
      </c>
      <c r="H2185">
        <v>43437</v>
      </c>
      <c r="I2185">
        <v>954</v>
      </c>
      <c r="J2185">
        <v>1723</v>
      </c>
    </row>
    <row r="2186" spans="1:10" ht="14.5" x14ac:dyDescent="0.35">
      <c r="A2186" s="202">
        <v>22667</v>
      </c>
      <c r="B2186" s="202" t="s">
        <v>2162</v>
      </c>
      <c r="D2186" s="203">
        <v>19.3</v>
      </c>
      <c r="E2186" s="203" t="s">
        <v>215</v>
      </c>
      <c r="F2186" s="204">
        <v>2020</v>
      </c>
      <c r="G2186" s="205">
        <v>23175</v>
      </c>
      <c r="H2186">
        <v>323284</v>
      </c>
      <c r="I2186">
        <v>9037</v>
      </c>
      <c r="J2186">
        <v>16578</v>
      </c>
    </row>
    <row r="2187" spans="1:10" ht="14.5" x14ac:dyDescent="0.35">
      <c r="A2187" s="202">
        <v>22667</v>
      </c>
      <c r="B2187" s="202" t="s">
        <v>2163</v>
      </c>
      <c r="D2187" s="203">
        <v>19.399999999999999</v>
      </c>
      <c r="E2187" s="203" t="s">
        <v>215</v>
      </c>
      <c r="F2187" s="204">
        <v>2020</v>
      </c>
      <c r="G2187" s="206">
        <v>70924214</v>
      </c>
      <c r="H2187">
        <v>0</v>
      </c>
      <c r="I2187">
        <v>0</v>
      </c>
      <c r="J2187">
        <v>0</v>
      </c>
    </row>
    <row r="2188" spans="1:10" ht="14.5" x14ac:dyDescent="0.35">
      <c r="A2188" s="202">
        <v>22667</v>
      </c>
      <c r="B2188" s="202" t="s">
        <v>2154</v>
      </c>
      <c r="D2188" s="203">
        <v>2.1</v>
      </c>
      <c r="E2188" s="203" t="s">
        <v>215</v>
      </c>
      <c r="F2188" s="202">
        <v>2020</v>
      </c>
      <c r="G2188" s="202">
        <v>3867285</v>
      </c>
      <c r="H2188">
        <v>84889</v>
      </c>
      <c r="I2188">
        <v>1572</v>
      </c>
      <c r="J2188">
        <v>2829</v>
      </c>
    </row>
    <row r="2189" spans="1:10" ht="14.5" x14ac:dyDescent="0.35">
      <c r="A2189" s="202">
        <v>22667</v>
      </c>
      <c r="B2189" s="202" t="s">
        <v>2164</v>
      </c>
      <c r="D2189" s="203">
        <v>21.2</v>
      </c>
      <c r="E2189" s="203" t="s">
        <v>215</v>
      </c>
      <c r="F2189" s="202">
        <v>2020</v>
      </c>
      <c r="G2189" s="202">
        <v>3111879</v>
      </c>
      <c r="H2189">
        <v>22367</v>
      </c>
      <c r="I2189">
        <v>530</v>
      </c>
      <c r="J2189">
        <v>985</v>
      </c>
    </row>
    <row r="2190" spans="1:10" ht="14.5" x14ac:dyDescent="0.35">
      <c r="A2190" s="202">
        <v>22667</v>
      </c>
      <c r="B2190" s="202" t="s">
        <v>2165</v>
      </c>
      <c r="D2190" s="203">
        <v>23</v>
      </c>
      <c r="E2190" s="203" t="s">
        <v>215</v>
      </c>
      <c r="F2190" s="202">
        <v>2020</v>
      </c>
      <c r="G2190" s="202">
        <v>445115</v>
      </c>
      <c r="H2190">
        <v>6010</v>
      </c>
      <c r="I2190">
        <v>228</v>
      </c>
      <c r="J2190">
        <v>410</v>
      </c>
    </row>
    <row r="2191" spans="1:10" ht="14.5" x14ac:dyDescent="0.35">
      <c r="A2191" s="202">
        <v>22667</v>
      </c>
      <c r="B2191" s="202" t="s">
        <v>2166</v>
      </c>
      <c r="D2191" s="203">
        <v>24</v>
      </c>
      <c r="E2191" s="203" t="s">
        <v>215</v>
      </c>
      <c r="F2191" s="202">
        <v>2020</v>
      </c>
      <c r="G2191" s="202">
        <v>178512</v>
      </c>
      <c r="H2191">
        <v>8295</v>
      </c>
      <c r="I2191">
        <v>247</v>
      </c>
      <c r="J2191">
        <v>460</v>
      </c>
    </row>
    <row r="2192" spans="1:10" ht="14.5" x14ac:dyDescent="0.35">
      <c r="A2192" s="202">
        <v>22667</v>
      </c>
      <c r="B2192" s="202" t="s">
        <v>2155</v>
      </c>
      <c r="D2192" s="203">
        <v>5.0999999999999996</v>
      </c>
      <c r="E2192" s="203" t="s">
        <v>215</v>
      </c>
      <c r="F2192" s="202">
        <v>2020</v>
      </c>
      <c r="G2192" s="202">
        <v>85596029</v>
      </c>
      <c r="H2192">
        <v>808327</v>
      </c>
      <c r="I2192">
        <v>16177</v>
      </c>
      <c r="J2192">
        <v>28667</v>
      </c>
    </row>
    <row r="2193" spans="1:10" ht="14.5" x14ac:dyDescent="0.35">
      <c r="A2193" s="202">
        <v>22667</v>
      </c>
      <c r="B2193" s="202" t="s">
        <v>2156</v>
      </c>
      <c r="D2193" s="203">
        <v>5.2</v>
      </c>
      <c r="E2193" s="203" t="s">
        <v>215</v>
      </c>
      <c r="F2193" s="202">
        <v>2020</v>
      </c>
      <c r="G2193" s="202">
        <v>2293607</v>
      </c>
      <c r="H2193">
        <v>12283</v>
      </c>
      <c r="I2193">
        <v>256</v>
      </c>
      <c r="J2193">
        <v>455</v>
      </c>
    </row>
    <row r="2194" spans="1:10" ht="14.5" x14ac:dyDescent="0.35">
      <c r="A2194" s="202">
        <v>22667</v>
      </c>
      <c r="B2194" s="202" t="s">
        <v>2157</v>
      </c>
      <c r="D2194" s="203">
        <v>9</v>
      </c>
      <c r="E2194" s="203" t="s">
        <v>215</v>
      </c>
      <c r="F2194" s="202">
        <v>2020</v>
      </c>
      <c r="G2194" s="202">
        <v>26721935</v>
      </c>
      <c r="H2194">
        <v>360404</v>
      </c>
      <c r="I2194">
        <v>6244</v>
      </c>
      <c r="J2194">
        <v>10731</v>
      </c>
    </row>
    <row r="2195" spans="1:10" ht="14.5" x14ac:dyDescent="0.35">
      <c r="A2195" s="202">
        <v>22683</v>
      </c>
      <c r="B2195" s="202" t="s">
        <v>2169</v>
      </c>
      <c r="D2195" s="203">
        <v>19.100000000000001</v>
      </c>
      <c r="E2195" s="203" t="s">
        <v>215</v>
      </c>
      <c r="F2195" s="202">
        <v>2020</v>
      </c>
      <c r="G2195" s="205">
        <v>514796</v>
      </c>
      <c r="H2195">
        <v>53339</v>
      </c>
      <c r="I2195">
        <v>1843</v>
      </c>
      <c r="J2195">
        <v>7011</v>
      </c>
    </row>
    <row r="2196" spans="1:10" ht="14.5" x14ac:dyDescent="0.35">
      <c r="A2196" s="202">
        <v>22683</v>
      </c>
      <c r="B2196" s="202" t="s">
        <v>2170</v>
      </c>
      <c r="D2196" s="203">
        <v>19.2</v>
      </c>
      <c r="E2196" s="203" t="s">
        <v>215</v>
      </c>
      <c r="F2196" s="204">
        <v>2020</v>
      </c>
      <c r="G2196" s="206">
        <v>12556571</v>
      </c>
      <c r="H2196">
        <v>0</v>
      </c>
      <c r="I2196">
        <v>0</v>
      </c>
      <c r="J2196">
        <v>0</v>
      </c>
    </row>
    <row r="2197" spans="1:10" ht="14.5" x14ac:dyDescent="0.35">
      <c r="A2197" s="202">
        <v>22683</v>
      </c>
      <c r="B2197" s="202" t="s">
        <v>2171</v>
      </c>
      <c r="D2197" s="203">
        <v>21.1</v>
      </c>
      <c r="E2197" s="203" t="s">
        <v>215</v>
      </c>
      <c r="F2197" s="202">
        <v>2020</v>
      </c>
      <c r="G2197" s="202">
        <v>11953224</v>
      </c>
      <c r="H2197">
        <v>48077</v>
      </c>
      <c r="I2197">
        <v>1661</v>
      </c>
      <c r="J2197">
        <v>6319</v>
      </c>
    </row>
    <row r="2198" spans="1:10" ht="14.5" x14ac:dyDescent="0.35">
      <c r="A2198" s="202">
        <v>22683</v>
      </c>
      <c r="B2198" s="202" t="s">
        <v>2167</v>
      </c>
      <c r="D2198" s="203">
        <v>4</v>
      </c>
      <c r="E2198" s="203" t="s">
        <v>215</v>
      </c>
      <c r="F2198" s="202">
        <v>2020</v>
      </c>
      <c r="G2198" s="202">
        <v>9423019</v>
      </c>
      <c r="H2198">
        <v>88399</v>
      </c>
      <c r="I2198">
        <v>2620</v>
      </c>
      <c r="J2198">
        <v>9969</v>
      </c>
    </row>
    <row r="2199" spans="1:10" ht="14.5" x14ac:dyDescent="0.35">
      <c r="A2199" s="202">
        <v>22683</v>
      </c>
      <c r="B2199" s="202" t="s">
        <v>2168</v>
      </c>
      <c r="D2199" s="203">
        <v>9</v>
      </c>
      <c r="E2199" s="203" t="s">
        <v>215</v>
      </c>
      <c r="F2199" s="202">
        <v>2020</v>
      </c>
      <c r="G2199" s="202">
        <v>36153</v>
      </c>
      <c r="H2199">
        <v>687</v>
      </c>
      <c r="I2199">
        <v>20</v>
      </c>
      <c r="J2199">
        <v>77</v>
      </c>
    </row>
    <row r="2200" spans="1:10" ht="14.5" x14ac:dyDescent="0.35">
      <c r="A2200" s="202">
        <v>22713</v>
      </c>
      <c r="B2200" s="202" t="s">
        <v>2172</v>
      </c>
      <c r="D2200" s="203">
        <v>24</v>
      </c>
      <c r="E2200" s="203" t="s">
        <v>215</v>
      </c>
      <c r="F2200" s="202">
        <v>2020</v>
      </c>
      <c r="G2200" s="202">
        <v>10926</v>
      </c>
      <c r="H2200">
        <v>61</v>
      </c>
      <c r="I2200">
        <v>0</v>
      </c>
      <c r="J2200">
        <v>6</v>
      </c>
    </row>
    <row r="2201" spans="1:10" ht="14.5" x14ac:dyDescent="0.35">
      <c r="A2201" s="202">
        <v>22713</v>
      </c>
      <c r="B2201" s="202" t="s">
        <v>4465</v>
      </c>
      <c r="D2201" s="203">
        <v>9</v>
      </c>
      <c r="E2201" s="203" t="s">
        <v>215</v>
      </c>
      <c r="F2201" s="202">
        <v>2020</v>
      </c>
      <c r="G2201" s="202">
        <v>360</v>
      </c>
      <c r="H2201">
        <v>612</v>
      </c>
      <c r="I2201">
        <v>-5</v>
      </c>
      <c r="J2201">
        <v>0</v>
      </c>
    </row>
    <row r="2202" spans="1:10" ht="14.5" x14ac:dyDescent="0.35">
      <c r="A2202" s="202">
        <v>22730</v>
      </c>
      <c r="B2202" s="202" t="s">
        <v>2174</v>
      </c>
      <c r="D2202" s="203">
        <v>11</v>
      </c>
      <c r="E2202" s="203" t="s">
        <v>215</v>
      </c>
      <c r="F2202" s="202">
        <v>2020</v>
      </c>
      <c r="G2202" s="202">
        <v>1319869</v>
      </c>
      <c r="H2202">
        <v>23282</v>
      </c>
      <c r="I2202">
        <v>967</v>
      </c>
      <c r="J2202">
        <v>553</v>
      </c>
    </row>
    <row r="2203" spans="1:10" ht="14.5" x14ac:dyDescent="0.35">
      <c r="A2203" s="202">
        <v>22730</v>
      </c>
      <c r="B2203" s="202" t="s">
        <v>2175</v>
      </c>
      <c r="D2203" s="203">
        <v>17.100000000000001</v>
      </c>
      <c r="E2203" s="203" t="s">
        <v>215</v>
      </c>
      <c r="F2203" s="202">
        <v>2020</v>
      </c>
      <c r="G2203" s="204">
        <v>9542344</v>
      </c>
      <c r="H2203">
        <v>91294</v>
      </c>
      <c r="I2203">
        <v>3793</v>
      </c>
      <c r="J2203">
        <v>2168</v>
      </c>
    </row>
    <row r="2204" spans="1:10" ht="14.5" x14ac:dyDescent="0.35">
      <c r="A2204" s="202">
        <v>22730</v>
      </c>
      <c r="B2204" s="202" t="s">
        <v>2176</v>
      </c>
      <c r="D2204" s="203">
        <v>17.2</v>
      </c>
      <c r="E2204" s="203" t="s">
        <v>215</v>
      </c>
      <c r="F2204" s="202">
        <v>2020</v>
      </c>
      <c r="G2204" s="203">
        <v>11805884</v>
      </c>
      <c r="H2204">
        <v>130485</v>
      </c>
      <c r="I2204">
        <v>5421</v>
      </c>
      <c r="J2204">
        <v>3098</v>
      </c>
    </row>
    <row r="2205" spans="1:10" ht="14.5" x14ac:dyDescent="0.35">
      <c r="A2205" s="202">
        <v>22730</v>
      </c>
      <c r="B2205" s="202" t="s">
        <v>2177</v>
      </c>
      <c r="D2205" s="203">
        <v>19.3</v>
      </c>
      <c r="E2205" s="203" t="s">
        <v>215</v>
      </c>
      <c r="F2205" s="204">
        <v>2020</v>
      </c>
      <c r="G2205" s="205">
        <v>1576</v>
      </c>
      <c r="H2205">
        <v>2128</v>
      </c>
      <c r="I2205">
        <v>88</v>
      </c>
      <c r="J2205">
        <v>51</v>
      </c>
    </row>
    <row r="2206" spans="1:10" ht="14.5" x14ac:dyDescent="0.35">
      <c r="A2206" s="202">
        <v>22730</v>
      </c>
      <c r="B2206" s="202" t="s">
        <v>2178</v>
      </c>
      <c r="D2206" s="203">
        <v>19.399999999999999</v>
      </c>
      <c r="E2206" s="203" t="s">
        <v>215</v>
      </c>
      <c r="F2206" s="204">
        <v>2020</v>
      </c>
      <c r="G2206" s="206">
        <v>516433</v>
      </c>
      <c r="H2206">
        <v>0</v>
      </c>
      <c r="I2206">
        <v>0</v>
      </c>
      <c r="J2206">
        <v>0</v>
      </c>
    </row>
    <row r="2207" spans="1:10" ht="14.5" x14ac:dyDescent="0.35">
      <c r="A2207" s="202">
        <v>22730</v>
      </c>
      <c r="B2207" s="202" t="s">
        <v>2179</v>
      </c>
      <c r="D2207" s="203">
        <v>21.2</v>
      </c>
      <c r="E2207" s="203" t="s">
        <v>215</v>
      </c>
      <c r="F2207" s="202">
        <v>2020</v>
      </c>
      <c r="G2207" s="202">
        <v>104205</v>
      </c>
      <c r="H2207">
        <v>330</v>
      </c>
      <c r="I2207">
        <v>14</v>
      </c>
      <c r="J2207">
        <v>8</v>
      </c>
    </row>
    <row r="2208" spans="1:10" ht="14.5" x14ac:dyDescent="0.35">
      <c r="A2208" s="202">
        <v>22730</v>
      </c>
      <c r="B2208" s="202" t="s">
        <v>2173</v>
      </c>
      <c r="D2208" s="203">
        <v>5.2</v>
      </c>
      <c r="E2208" s="203" t="s">
        <v>215</v>
      </c>
      <c r="F2208" s="202">
        <v>2020</v>
      </c>
      <c r="G2208" s="202">
        <v>27080</v>
      </c>
      <c r="H2208">
        <v>5164</v>
      </c>
      <c r="I2208">
        <v>215</v>
      </c>
      <c r="J2208">
        <v>123</v>
      </c>
    </row>
    <row r="2209" spans="1:10" ht="14.5" x14ac:dyDescent="0.35">
      <c r="A2209" s="202">
        <v>22748</v>
      </c>
      <c r="B2209" s="202" t="s">
        <v>2180</v>
      </c>
      <c r="D2209" s="203">
        <v>1</v>
      </c>
      <c r="E2209" s="203" t="s">
        <v>215</v>
      </c>
      <c r="F2209" s="202">
        <v>2020</v>
      </c>
      <c r="G2209" s="202">
        <v>77029</v>
      </c>
      <c r="H2209">
        <v>8136</v>
      </c>
      <c r="I2209">
        <v>68</v>
      </c>
      <c r="J2209">
        <v>589</v>
      </c>
    </row>
    <row r="2210" spans="1:10" ht="14.5" x14ac:dyDescent="0.35">
      <c r="A2210" s="202">
        <v>22748</v>
      </c>
      <c r="B2210" s="202" t="s">
        <v>2185</v>
      </c>
      <c r="D2210" s="203">
        <v>17.100000000000001</v>
      </c>
      <c r="E2210" s="203" t="s">
        <v>215</v>
      </c>
      <c r="F2210" s="202">
        <v>2020</v>
      </c>
      <c r="G2210" s="204">
        <v>0</v>
      </c>
      <c r="H2210">
        <v>13567</v>
      </c>
      <c r="I2210">
        <v>123</v>
      </c>
      <c r="J2210">
        <v>1045</v>
      </c>
    </row>
    <row r="2211" spans="1:10" ht="14.5" x14ac:dyDescent="0.35">
      <c r="A2211" s="202">
        <v>22748</v>
      </c>
      <c r="B2211" s="202" t="s">
        <v>2186</v>
      </c>
      <c r="D2211" s="203">
        <v>17.2</v>
      </c>
      <c r="E2211" s="203" t="s">
        <v>215</v>
      </c>
      <c r="F2211" s="202">
        <v>2020</v>
      </c>
      <c r="G2211" s="203">
        <v>182154</v>
      </c>
      <c r="H2211">
        <v>1460</v>
      </c>
      <c r="I2211">
        <v>12</v>
      </c>
      <c r="J2211">
        <v>101</v>
      </c>
    </row>
    <row r="2212" spans="1:10" ht="14.5" x14ac:dyDescent="0.35">
      <c r="A2212" s="202">
        <v>22748</v>
      </c>
      <c r="B2212" s="202" t="s">
        <v>4466</v>
      </c>
      <c r="D2212" s="203">
        <v>19.3</v>
      </c>
      <c r="E2212" s="203" t="s">
        <v>215</v>
      </c>
      <c r="F2212" s="204">
        <v>2020</v>
      </c>
      <c r="G2212" s="205">
        <v>0</v>
      </c>
      <c r="H2212">
        <v>7838</v>
      </c>
      <c r="I2212">
        <v>66</v>
      </c>
      <c r="J2212">
        <v>575</v>
      </c>
    </row>
    <row r="2213" spans="1:10" ht="14.5" x14ac:dyDescent="0.35">
      <c r="A2213" s="202">
        <v>22748</v>
      </c>
      <c r="B2213" s="202" t="s">
        <v>2187</v>
      </c>
      <c r="D2213" s="203">
        <v>19.399999999999999</v>
      </c>
      <c r="E2213" s="203" t="s">
        <v>215</v>
      </c>
      <c r="F2213" s="204">
        <v>2020</v>
      </c>
      <c r="G2213" s="206">
        <v>89198</v>
      </c>
      <c r="H2213">
        <v>0</v>
      </c>
      <c r="I2213">
        <v>0</v>
      </c>
      <c r="J2213">
        <v>0</v>
      </c>
    </row>
    <row r="2214" spans="1:10" ht="14.5" x14ac:dyDescent="0.35">
      <c r="A2214" s="202">
        <v>22748</v>
      </c>
      <c r="B2214" s="202" t="s">
        <v>2181</v>
      </c>
      <c r="D2214" s="203">
        <v>2.1</v>
      </c>
      <c r="E2214" s="203" t="s">
        <v>215</v>
      </c>
      <c r="F2214" s="202">
        <v>2020</v>
      </c>
      <c r="G2214" s="202">
        <v>156675</v>
      </c>
      <c r="H2214">
        <v>2932</v>
      </c>
      <c r="I2214">
        <v>34</v>
      </c>
      <c r="J2214">
        <v>293</v>
      </c>
    </row>
    <row r="2215" spans="1:10" ht="14.5" x14ac:dyDescent="0.35">
      <c r="A2215" s="202">
        <v>22748</v>
      </c>
      <c r="B2215" s="202" t="s">
        <v>4467</v>
      </c>
      <c r="D2215" s="203">
        <v>21.2</v>
      </c>
      <c r="E2215" s="203" t="s">
        <v>215</v>
      </c>
      <c r="F2215" s="202">
        <v>2020</v>
      </c>
      <c r="G2215" s="202">
        <v>556</v>
      </c>
      <c r="H2215">
        <v>3287</v>
      </c>
      <c r="I2215">
        <v>27</v>
      </c>
      <c r="J2215">
        <v>235</v>
      </c>
    </row>
    <row r="2216" spans="1:10" ht="14.5" x14ac:dyDescent="0.35">
      <c r="A2216" s="202">
        <v>22748</v>
      </c>
      <c r="B2216" s="202" t="s">
        <v>2182</v>
      </c>
      <c r="D2216" s="203">
        <v>5.0999999999999996</v>
      </c>
      <c r="E2216" s="203" t="s">
        <v>215</v>
      </c>
      <c r="F2216" s="202">
        <v>2020</v>
      </c>
      <c r="G2216" s="202">
        <v>3332813</v>
      </c>
      <c r="H2216">
        <v>11299</v>
      </c>
      <c r="I2216">
        <v>52</v>
      </c>
      <c r="J2216">
        <v>464</v>
      </c>
    </row>
    <row r="2217" spans="1:10" ht="14.5" x14ac:dyDescent="0.35">
      <c r="A2217" s="202">
        <v>22748</v>
      </c>
      <c r="B2217" s="202" t="s">
        <v>2183</v>
      </c>
      <c r="D2217" s="203">
        <v>5.2</v>
      </c>
      <c r="E2217" s="203" t="s">
        <v>215</v>
      </c>
      <c r="F2217" s="202">
        <v>2020</v>
      </c>
      <c r="G2217" s="202">
        <v>1896846</v>
      </c>
      <c r="H2217">
        <v>9145</v>
      </c>
      <c r="I2217">
        <v>45</v>
      </c>
      <c r="J2217">
        <v>397</v>
      </c>
    </row>
    <row r="2218" spans="1:10" ht="14.5" x14ac:dyDescent="0.35">
      <c r="A2218" s="202">
        <v>22748</v>
      </c>
      <c r="B2218" s="202" t="s">
        <v>2184</v>
      </c>
      <c r="D2218" s="203">
        <v>9</v>
      </c>
      <c r="E2218" s="203" t="s">
        <v>215</v>
      </c>
      <c r="F2218" s="202">
        <v>2020</v>
      </c>
      <c r="G2218" s="202">
        <v>557729</v>
      </c>
      <c r="H2218">
        <v>10161</v>
      </c>
      <c r="I2218">
        <v>101</v>
      </c>
      <c r="J2218">
        <v>853</v>
      </c>
    </row>
    <row r="2219" spans="1:10" ht="14.5" x14ac:dyDescent="0.35">
      <c r="A2219" s="202">
        <v>22756</v>
      </c>
      <c r="B2219" s="202" t="s">
        <v>2188</v>
      </c>
      <c r="D2219" s="203">
        <v>19.100000000000001</v>
      </c>
      <c r="E2219" s="203" t="s">
        <v>215</v>
      </c>
      <c r="F2219" s="202">
        <v>2020</v>
      </c>
      <c r="G2219" s="205">
        <v>73564</v>
      </c>
      <c r="H2219">
        <v>87667</v>
      </c>
      <c r="I2219">
        <v>2296</v>
      </c>
      <c r="J2219">
        <v>12410</v>
      </c>
    </row>
    <row r="2220" spans="1:10" ht="14.5" x14ac:dyDescent="0.35">
      <c r="A2220" s="202">
        <v>22756</v>
      </c>
      <c r="B2220" s="202" t="s">
        <v>2189</v>
      </c>
      <c r="D2220" s="203">
        <v>19.2</v>
      </c>
      <c r="E2220" s="203" t="s">
        <v>215</v>
      </c>
      <c r="F2220" s="204">
        <v>2020</v>
      </c>
      <c r="G2220" s="206">
        <v>1698372</v>
      </c>
      <c r="H2220">
        <v>0</v>
      </c>
      <c r="I2220">
        <v>0</v>
      </c>
      <c r="J2220">
        <v>0</v>
      </c>
    </row>
    <row r="2221" spans="1:10" ht="14.5" x14ac:dyDescent="0.35">
      <c r="A2221" s="202">
        <v>22756</v>
      </c>
      <c r="B2221" s="202" t="s">
        <v>2190</v>
      </c>
      <c r="D2221" s="203">
        <v>21.1</v>
      </c>
      <c r="E2221" s="203" t="s">
        <v>215</v>
      </c>
      <c r="F2221" s="202">
        <v>2020</v>
      </c>
      <c r="G2221" s="202">
        <v>1756188</v>
      </c>
      <c r="H2221">
        <v>70429</v>
      </c>
      <c r="I2221">
        <v>1845</v>
      </c>
      <c r="J2221">
        <v>9969</v>
      </c>
    </row>
    <row r="2222" spans="1:10" ht="14.5" x14ac:dyDescent="0.35">
      <c r="A2222" s="202">
        <v>22772</v>
      </c>
      <c r="B2222" s="202" t="s">
        <v>2191</v>
      </c>
      <c r="D2222" s="203">
        <v>19.100000000000001</v>
      </c>
      <c r="E2222" s="203" t="s">
        <v>215</v>
      </c>
      <c r="F2222" s="202">
        <v>2020</v>
      </c>
      <c r="G2222" s="205">
        <v>399935</v>
      </c>
      <c r="H2222">
        <v>269675</v>
      </c>
      <c r="I2222">
        <v>8551</v>
      </c>
      <c r="J2222">
        <v>17563</v>
      </c>
    </row>
    <row r="2223" spans="1:10" ht="14.5" x14ac:dyDescent="0.35">
      <c r="A2223" s="202">
        <v>22772</v>
      </c>
      <c r="B2223" s="202" t="s">
        <v>2192</v>
      </c>
      <c r="D2223" s="203">
        <v>19.2</v>
      </c>
      <c r="E2223" s="203" t="s">
        <v>215</v>
      </c>
      <c r="F2223" s="204">
        <v>2020</v>
      </c>
      <c r="G2223" s="206">
        <v>7413359</v>
      </c>
      <c r="H2223">
        <v>0</v>
      </c>
      <c r="I2223">
        <v>0</v>
      </c>
      <c r="J2223">
        <v>0</v>
      </c>
    </row>
    <row r="2224" spans="1:10" ht="14.5" x14ac:dyDescent="0.35">
      <c r="A2224" s="202">
        <v>22772</v>
      </c>
      <c r="B2224" s="202" t="s">
        <v>2193</v>
      </c>
      <c r="D2224" s="203">
        <v>19.3</v>
      </c>
      <c r="E2224" s="203" t="s">
        <v>215</v>
      </c>
      <c r="F2224" s="204">
        <v>2020</v>
      </c>
      <c r="G2224" s="205">
        <v>33150</v>
      </c>
      <c r="H2224">
        <v>46713</v>
      </c>
      <c r="I2224">
        <v>1481</v>
      </c>
      <c r="J2224">
        <v>3042</v>
      </c>
    </row>
    <row r="2225" spans="1:10" ht="14.5" x14ac:dyDescent="0.35">
      <c r="A2225" s="202">
        <v>22772</v>
      </c>
      <c r="B2225" s="202" t="s">
        <v>2194</v>
      </c>
      <c r="D2225" s="203">
        <v>19.399999999999999</v>
      </c>
      <c r="E2225" s="203" t="s">
        <v>215</v>
      </c>
      <c r="F2225" s="204">
        <v>2020</v>
      </c>
      <c r="G2225" s="206">
        <v>3997179</v>
      </c>
      <c r="H2225">
        <v>0</v>
      </c>
      <c r="I2225">
        <v>0</v>
      </c>
      <c r="J2225">
        <v>0</v>
      </c>
    </row>
    <row r="2226" spans="1:10" ht="14.5" x14ac:dyDescent="0.35">
      <c r="A2226" s="202">
        <v>22772</v>
      </c>
      <c r="B2226" s="202" t="s">
        <v>2195</v>
      </c>
      <c r="D2226" s="203">
        <v>21.1</v>
      </c>
      <c r="E2226" s="203" t="s">
        <v>215</v>
      </c>
      <c r="F2226" s="202">
        <v>2020</v>
      </c>
      <c r="G2226" s="202">
        <v>19672184</v>
      </c>
      <c r="H2226">
        <v>187092</v>
      </c>
      <c r="I2226">
        <v>5933</v>
      </c>
      <c r="J2226">
        <v>12185</v>
      </c>
    </row>
    <row r="2227" spans="1:10" ht="14.5" x14ac:dyDescent="0.35">
      <c r="A2227" s="202">
        <v>22772</v>
      </c>
      <c r="B2227" s="202" t="s">
        <v>2196</v>
      </c>
      <c r="D2227" s="203">
        <v>21.2</v>
      </c>
      <c r="E2227" s="203" t="s">
        <v>215</v>
      </c>
      <c r="F2227" s="202">
        <v>2020</v>
      </c>
      <c r="G2227" s="202">
        <v>1288984</v>
      </c>
      <c r="H2227">
        <v>11825</v>
      </c>
      <c r="I2227">
        <v>375</v>
      </c>
      <c r="J2227">
        <v>770</v>
      </c>
    </row>
    <row r="2228" spans="1:10" ht="14.5" x14ac:dyDescent="0.35">
      <c r="A2228" s="202">
        <v>22810</v>
      </c>
      <c r="B2228" s="202" t="s">
        <v>4468</v>
      </c>
      <c r="D2228" s="203">
        <v>5.0999999999999996</v>
      </c>
      <c r="E2228" s="203" t="s">
        <v>215</v>
      </c>
      <c r="F2228" s="202">
        <v>2020</v>
      </c>
      <c r="G2228" s="202">
        <v>23154</v>
      </c>
      <c r="H2228">
        <v>1069</v>
      </c>
      <c r="I2228">
        <v>14</v>
      </c>
      <c r="J2228">
        <v>32</v>
      </c>
    </row>
    <row r="2229" spans="1:10" ht="14.5" x14ac:dyDescent="0.35">
      <c r="A2229" s="202">
        <v>22810</v>
      </c>
      <c r="B2229" s="202" t="s">
        <v>4469</v>
      </c>
      <c r="D2229" s="203">
        <v>5.2</v>
      </c>
      <c r="E2229" s="203" t="s">
        <v>215</v>
      </c>
      <c r="F2229" s="202">
        <v>2020</v>
      </c>
      <c r="G2229" s="202">
        <v>283</v>
      </c>
      <c r="H2229">
        <v>281</v>
      </c>
      <c r="I2229">
        <v>4</v>
      </c>
      <c r="J2229">
        <v>9</v>
      </c>
    </row>
    <row r="2230" spans="1:10" ht="14.5" x14ac:dyDescent="0.35">
      <c r="A2230" s="202">
        <v>22837</v>
      </c>
      <c r="B2230" s="202" t="s">
        <v>2197</v>
      </c>
      <c r="D2230" s="203">
        <v>1</v>
      </c>
      <c r="E2230" s="203" t="s">
        <v>215</v>
      </c>
      <c r="F2230" s="202">
        <v>2020</v>
      </c>
      <c r="G2230" s="202">
        <v>20373508</v>
      </c>
      <c r="H2230">
        <v>24207</v>
      </c>
      <c r="I2230">
        <v>0</v>
      </c>
      <c r="J2230">
        <v>0</v>
      </c>
    </row>
    <row r="2231" spans="1:10" ht="14.5" x14ac:dyDescent="0.35">
      <c r="A2231" s="202">
        <v>22837</v>
      </c>
      <c r="B2231" s="202" t="s">
        <v>2198</v>
      </c>
      <c r="D2231" s="203">
        <v>9</v>
      </c>
      <c r="E2231" s="203" t="s">
        <v>215</v>
      </c>
      <c r="F2231" s="202">
        <v>2020</v>
      </c>
      <c r="G2231" s="202">
        <v>32281610</v>
      </c>
      <c r="H2231">
        <v>293232</v>
      </c>
      <c r="I2231">
        <v>0</v>
      </c>
      <c r="J2231">
        <v>0</v>
      </c>
    </row>
    <row r="2232" spans="1:10" ht="14.5" x14ac:dyDescent="0.35">
      <c r="A2232" s="202">
        <v>22906</v>
      </c>
      <c r="B2232" s="202" t="s">
        <v>2199</v>
      </c>
      <c r="D2232" s="203">
        <v>19.100000000000001</v>
      </c>
      <c r="E2232" s="203" t="s">
        <v>215</v>
      </c>
      <c r="F2232" s="202">
        <v>2020</v>
      </c>
      <c r="G2232" s="205">
        <v>3816</v>
      </c>
      <c r="H2232">
        <v>196307</v>
      </c>
      <c r="I2232">
        <v>370</v>
      </c>
      <c r="J2232">
        <v>66897</v>
      </c>
    </row>
    <row r="2233" spans="1:10" ht="14.5" x14ac:dyDescent="0.35">
      <c r="A2233" s="202">
        <v>22906</v>
      </c>
      <c r="B2233" s="202" t="s">
        <v>2200</v>
      </c>
      <c r="D2233" s="203">
        <v>19.2</v>
      </c>
      <c r="E2233" s="203" t="s">
        <v>215</v>
      </c>
      <c r="F2233" s="204">
        <v>2020</v>
      </c>
      <c r="G2233" s="206">
        <v>432830</v>
      </c>
      <c r="H2233">
        <v>0</v>
      </c>
      <c r="I2233">
        <v>0</v>
      </c>
      <c r="J2233">
        <v>0</v>
      </c>
    </row>
    <row r="2234" spans="1:10" ht="14.5" x14ac:dyDescent="0.35">
      <c r="A2234" s="202">
        <v>22906</v>
      </c>
      <c r="B2234" s="202" t="s">
        <v>2201</v>
      </c>
      <c r="D2234" s="203">
        <v>21.1</v>
      </c>
      <c r="E2234" s="203" t="s">
        <v>215</v>
      </c>
      <c r="F2234" s="202">
        <v>2020</v>
      </c>
      <c r="G2234" s="202">
        <v>160424</v>
      </c>
      <c r="H2234">
        <v>77302</v>
      </c>
      <c r="I2234">
        <v>158</v>
      </c>
      <c r="J2234">
        <v>28671</v>
      </c>
    </row>
    <row r="2235" spans="1:10" ht="14.5" x14ac:dyDescent="0.35">
      <c r="A2235" s="202">
        <v>22926</v>
      </c>
      <c r="B2235" s="202" t="s">
        <v>4470</v>
      </c>
      <c r="D2235" s="203">
        <v>17.100000000000001</v>
      </c>
      <c r="E2235" s="203" t="s">
        <v>215</v>
      </c>
      <c r="F2235" s="202">
        <v>2020</v>
      </c>
      <c r="G2235" s="204">
        <v>37340</v>
      </c>
      <c r="H2235">
        <v>779</v>
      </c>
      <c r="I2235">
        <v>192</v>
      </c>
      <c r="J2235">
        <v>12</v>
      </c>
    </row>
    <row r="2236" spans="1:10" ht="14.5" x14ac:dyDescent="0.35">
      <c r="A2236" s="202">
        <v>22926</v>
      </c>
      <c r="B2236" s="202" t="s">
        <v>4471</v>
      </c>
      <c r="D2236" s="203">
        <v>17.2</v>
      </c>
      <c r="E2236" s="203" t="s">
        <v>215</v>
      </c>
      <c r="F2236" s="202">
        <v>2020</v>
      </c>
      <c r="G2236" s="203">
        <v>0</v>
      </c>
      <c r="H2236">
        <v>0</v>
      </c>
      <c r="I2236">
        <v>0</v>
      </c>
      <c r="J2236">
        <v>0</v>
      </c>
    </row>
    <row r="2237" spans="1:10" ht="14.5" x14ac:dyDescent="0.35">
      <c r="A2237" s="202">
        <v>22926</v>
      </c>
      <c r="B2237" s="202" t="s">
        <v>2202</v>
      </c>
      <c r="D2237" s="203">
        <v>19.100000000000001</v>
      </c>
      <c r="E2237" s="203" t="s">
        <v>215</v>
      </c>
      <c r="F2237" s="202">
        <v>2020</v>
      </c>
      <c r="G2237" s="205">
        <v>1521863</v>
      </c>
      <c r="H2237">
        <v>45878</v>
      </c>
      <c r="I2237">
        <v>7428</v>
      </c>
      <c r="J2237">
        <v>1756</v>
      </c>
    </row>
    <row r="2238" spans="1:10" ht="14.5" x14ac:dyDescent="0.35">
      <c r="A2238" s="202">
        <v>22926</v>
      </c>
      <c r="B2238" s="202" t="s">
        <v>2203</v>
      </c>
      <c r="D2238" s="203">
        <v>19.2</v>
      </c>
      <c r="E2238" s="203" t="s">
        <v>215</v>
      </c>
      <c r="F2238" s="204">
        <v>2020</v>
      </c>
      <c r="G2238" s="206">
        <v>27001263</v>
      </c>
      <c r="H2238">
        <v>0</v>
      </c>
      <c r="I2238">
        <v>0</v>
      </c>
      <c r="J2238">
        <v>0</v>
      </c>
    </row>
    <row r="2239" spans="1:10" ht="14.5" x14ac:dyDescent="0.35">
      <c r="A2239" s="202">
        <v>22926</v>
      </c>
      <c r="B2239" s="202" t="s">
        <v>2204</v>
      </c>
      <c r="D2239" s="203">
        <v>21.1</v>
      </c>
      <c r="E2239" s="203" t="s">
        <v>215</v>
      </c>
      <c r="F2239" s="202">
        <v>2020</v>
      </c>
      <c r="G2239" s="202">
        <v>24103493</v>
      </c>
      <c r="H2239">
        <v>39741</v>
      </c>
      <c r="I2239">
        <v>6342</v>
      </c>
      <c r="J2239">
        <v>1519</v>
      </c>
    </row>
    <row r="2240" spans="1:10" ht="14.5" x14ac:dyDescent="0.35">
      <c r="A2240" s="202">
        <v>22950</v>
      </c>
      <c r="B2240" s="202" t="s">
        <v>2205</v>
      </c>
      <c r="D2240" s="203">
        <v>24</v>
      </c>
      <c r="E2240" s="203" t="s">
        <v>215</v>
      </c>
      <c r="F2240" s="202">
        <v>2020</v>
      </c>
      <c r="G2240" s="202">
        <v>68519</v>
      </c>
      <c r="H2240">
        <v>856</v>
      </c>
      <c r="I2240">
        <v>0</v>
      </c>
      <c r="J2240">
        <v>873</v>
      </c>
    </row>
    <row r="2241" spans="1:10" ht="14.5" x14ac:dyDescent="0.35">
      <c r="A2241" s="202">
        <v>23035</v>
      </c>
      <c r="B2241" s="202" t="s">
        <v>2206</v>
      </c>
      <c r="D2241" s="203">
        <v>1</v>
      </c>
      <c r="E2241" s="203" t="s">
        <v>215</v>
      </c>
      <c r="F2241" s="202">
        <v>2020</v>
      </c>
      <c r="G2241" s="202">
        <v>8343296</v>
      </c>
      <c r="H2241">
        <v>150431</v>
      </c>
      <c r="I2241">
        <v>8198</v>
      </c>
      <c r="J2241">
        <v>18375</v>
      </c>
    </row>
    <row r="2242" spans="1:10" ht="14.5" x14ac:dyDescent="0.35">
      <c r="A2242" s="202">
        <v>23035</v>
      </c>
      <c r="B2242" s="202" t="s">
        <v>2211</v>
      </c>
      <c r="D2242" s="203">
        <v>17.100000000000001</v>
      </c>
      <c r="E2242" s="203" t="s">
        <v>215</v>
      </c>
      <c r="F2242" s="202">
        <v>2020</v>
      </c>
      <c r="G2242" s="204">
        <v>26998843</v>
      </c>
      <c r="H2242">
        <v>320402</v>
      </c>
      <c r="I2242">
        <v>9565</v>
      </c>
      <c r="J2242">
        <v>17060</v>
      </c>
    </row>
    <row r="2243" spans="1:10" ht="14.5" x14ac:dyDescent="0.35">
      <c r="A2243" s="202">
        <v>23035</v>
      </c>
      <c r="B2243" s="202" t="s">
        <v>2212</v>
      </c>
      <c r="D2243" s="203">
        <v>17.2</v>
      </c>
      <c r="E2243" s="203" t="s">
        <v>215</v>
      </c>
      <c r="F2243" s="202">
        <v>2020</v>
      </c>
      <c r="G2243" s="203">
        <v>125109</v>
      </c>
      <c r="H2243">
        <v>6721</v>
      </c>
      <c r="I2243">
        <v>2343</v>
      </c>
      <c r="J2243">
        <v>17052</v>
      </c>
    </row>
    <row r="2244" spans="1:10" ht="14.5" x14ac:dyDescent="0.35">
      <c r="A2244" s="202">
        <v>23035</v>
      </c>
      <c r="B2244" s="202" t="s">
        <v>2213</v>
      </c>
      <c r="D2244" s="203">
        <v>18</v>
      </c>
      <c r="E2244" s="203" t="s">
        <v>215</v>
      </c>
      <c r="F2244" s="202">
        <v>2020</v>
      </c>
      <c r="G2244" s="202">
        <v>7639690</v>
      </c>
      <c r="H2244">
        <v>62293</v>
      </c>
      <c r="I2244">
        <v>0</v>
      </c>
      <c r="J2244">
        <v>2</v>
      </c>
    </row>
    <row r="2245" spans="1:10" ht="14.5" x14ac:dyDescent="0.35">
      <c r="A2245" s="202">
        <v>23035</v>
      </c>
      <c r="B2245" s="202" t="s">
        <v>2214</v>
      </c>
      <c r="D2245" s="203">
        <v>19.3</v>
      </c>
      <c r="E2245" s="203" t="s">
        <v>215</v>
      </c>
      <c r="F2245" s="204">
        <v>2020</v>
      </c>
      <c r="G2245" s="205">
        <v>81817</v>
      </c>
      <c r="H2245">
        <v>382823</v>
      </c>
      <c r="I2245">
        <v>21971</v>
      </c>
      <c r="J2245">
        <v>35895</v>
      </c>
    </row>
    <row r="2246" spans="1:10" ht="14.5" x14ac:dyDescent="0.35">
      <c r="A2246" s="202">
        <v>23035</v>
      </c>
      <c r="B2246" s="202" t="s">
        <v>2215</v>
      </c>
      <c r="D2246" s="203">
        <v>19.399999999999999</v>
      </c>
      <c r="E2246" s="203" t="s">
        <v>215</v>
      </c>
      <c r="F2246" s="204">
        <v>2020</v>
      </c>
      <c r="G2246" s="206">
        <v>82440093</v>
      </c>
      <c r="H2246">
        <v>0</v>
      </c>
      <c r="I2246">
        <v>0</v>
      </c>
      <c r="J2246">
        <v>0</v>
      </c>
    </row>
    <row r="2247" spans="1:10" ht="14.5" x14ac:dyDescent="0.35">
      <c r="A2247" s="202">
        <v>23035</v>
      </c>
      <c r="B2247" s="202" t="s">
        <v>2207</v>
      </c>
      <c r="D2247" s="203">
        <v>2.1</v>
      </c>
      <c r="E2247" s="203" t="s">
        <v>215</v>
      </c>
      <c r="F2247" s="202">
        <v>2020</v>
      </c>
      <c r="G2247" s="202">
        <v>1619955</v>
      </c>
      <c r="H2247">
        <v>45352</v>
      </c>
      <c r="I2247">
        <v>10715</v>
      </c>
      <c r="J2247">
        <v>6202</v>
      </c>
    </row>
    <row r="2248" spans="1:10" ht="14.5" x14ac:dyDescent="0.35">
      <c r="A2248" s="202">
        <v>23035</v>
      </c>
      <c r="B2248" s="202" t="s">
        <v>2216</v>
      </c>
      <c r="D2248" s="203">
        <v>21.2</v>
      </c>
      <c r="E2248" s="203" t="s">
        <v>215</v>
      </c>
      <c r="F2248" s="202">
        <v>2020</v>
      </c>
      <c r="G2248" s="202">
        <v>11236287</v>
      </c>
      <c r="H2248">
        <v>54145</v>
      </c>
      <c r="I2248">
        <v>3686</v>
      </c>
      <c r="J2248">
        <v>4874</v>
      </c>
    </row>
    <row r="2249" spans="1:10" ht="14.5" x14ac:dyDescent="0.35">
      <c r="A2249" s="202">
        <v>23035</v>
      </c>
      <c r="B2249" s="202" t="s">
        <v>2217</v>
      </c>
      <c r="D2249" s="203">
        <v>24</v>
      </c>
      <c r="E2249" s="203" t="s">
        <v>215</v>
      </c>
      <c r="F2249" s="202">
        <v>2020</v>
      </c>
      <c r="G2249" s="202">
        <v>7538771</v>
      </c>
      <c r="H2249">
        <v>7546</v>
      </c>
      <c r="I2249">
        <v>1415</v>
      </c>
      <c r="J2249">
        <v>736</v>
      </c>
    </row>
    <row r="2250" spans="1:10" ht="14.5" x14ac:dyDescent="0.35">
      <c r="A2250" s="202">
        <v>23035</v>
      </c>
      <c r="B2250" s="202" t="s">
        <v>2208</v>
      </c>
      <c r="D2250" s="203">
        <v>4</v>
      </c>
      <c r="E2250" s="203" t="s">
        <v>215</v>
      </c>
      <c r="F2250" s="202">
        <v>2020</v>
      </c>
      <c r="G2250" s="202">
        <v>10060910</v>
      </c>
      <c r="H2250">
        <v>699846</v>
      </c>
      <c r="I2250">
        <v>119141</v>
      </c>
      <c r="J2250">
        <v>40206</v>
      </c>
    </row>
    <row r="2251" spans="1:10" ht="14.5" x14ac:dyDescent="0.35">
      <c r="A2251" s="202">
        <v>23035</v>
      </c>
      <c r="B2251" s="202" t="s">
        <v>2209</v>
      </c>
      <c r="D2251" s="203">
        <v>5.0999999999999996</v>
      </c>
      <c r="E2251" s="203" t="s">
        <v>215</v>
      </c>
      <c r="F2251" s="202">
        <v>2020</v>
      </c>
      <c r="G2251" s="202">
        <v>4572870</v>
      </c>
      <c r="H2251">
        <v>43061</v>
      </c>
      <c r="I2251">
        <v>2885</v>
      </c>
      <c r="J2251">
        <v>3690</v>
      </c>
    </row>
    <row r="2252" spans="1:10" ht="14.5" x14ac:dyDescent="0.35">
      <c r="A2252" s="202">
        <v>23035</v>
      </c>
      <c r="B2252" s="202" t="s">
        <v>2210</v>
      </c>
      <c r="D2252" s="203">
        <v>9</v>
      </c>
      <c r="E2252" s="203" t="s">
        <v>215</v>
      </c>
      <c r="F2252" s="202">
        <v>2020</v>
      </c>
      <c r="G2252" s="202">
        <v>1315859</v>
      </c>
      <c r="H2252">
        <v>58081</v>
      </c>
      <c r="I2252">
        <v>3957</v>
      </c>
      <c r="J2252">
        <v>3985</v>
      </c>
    </row>
    <row r="2253" spans="1:10" ht="14.5" x14ac:dyDescent="0.35">
      <c r="A2253" s="202">
        <v>23043</v>
      </c>
      <c r="B2253" s="202" t="s">
        <v>2218</v>
      </c>
      <c r="D2253" s="203">
        <v>1</v>
      </c>
      <c r="E2253" s="203" t="s">
        <v>215</v>
      </c>
      <c r="F2253" s="202">
        <v>2020</v>
      </c>
      <c r="G2253" s="202">
        <v>1253638</v>
      </c>
      <c r="H2253">
        <v>67310</v>
      </c>
      <c r="I2253">
        <v>0</v>
      </c>
      <c r="J2253">
        <v>14441</v>
      </c>
    </row>
    <row r="2254" spans="1:10" ht="14.5" x14ac:dyDescent="0.35">
      <c r="A2254" s="202">
        <v>23043</v>
      </c>
      <c r="B2254" s="202" t="s">
        <v>2222</v>
      </c>
      <c r="D2254" s="203">
        <v>17.100000000000001</v>
      </c>
      <c r="E2254" s="203" t="s">
        <v>215</v>
      </c>
      <c r="F2254" s="202">
        <v>2020</v>
      </c>
      <c r="G2254" s="204">
        <v>8506104</v>
      </c>
      <c r="H2254">
        <v>437453</v>
      </c>
      <c r="I2254">
        <v>32295</v>
      </c>
      <c r="J2254">
        <v>89745</v>
      </c>
    </row>
    <row r="2255" spans="1:10" ht="14.5" x14ac:dyDescent="0.35">
      <c r="A2255" s="202">
        <v>23043</v>
      </c>
      <c r="B2255" s="202" t="s">
        <v>2223</v>
      </c>
      <c r="D2255" s="203">
        <v>17.2</v>
      </c>
      <c r="E2255" s="203" t="s">
        <v>215</v>
      </c>
      <c r="F2255" s="202">
        <v>2020</v>
      </c>
      <c r="G2255" s="203">
        <v>643078</v>
      </c>
      <c r="H2255">
        <v>354900</v>
      </c>
      <c r="I2255">
        <v>3</v>
      </c>
      <c r="J2255">
        <v>66410</v>
      </c>
    </row>
    <row r="2256" spans="1:10" ht="14.5" x14ac:dyDescent="0.35">
      <c r="A2256" s="202">
        <v>23043</v>
      </c>
      <c r="B2256" s="202" t="s">
        <v>2224</v>
      </c>
      <c r="D2256" s="203">
        <v>18</v>
      </c>
      <c r="E2256" s="203" t="s">
        <v>215</v>
      </c>
      <c r="F2256" s="202">
        <v>2020</v>
      </c>
      <c r="G2256" s="202">
        <v>687026</v>
      </c>
      <c r="H2256">
        <v>31162</v>
      </c>
      <c r="I2256">
        <v>0</v>
      </c>
      <c r="J2256">
        <v>5815</v>
      </c>
    </row>
    <row r="2257" spans="1:10" ht="14.5" x14ac:dyDescent="0.35">
      <c r="A2257" s="202">
        <v>23043</v>
      </c>
      <c r="B2257" s="202" t="s">
        <v>2225</v>
      </c>
      <c r="D2257" s="203">
        <v>19.3</v>
      </c>
      <c r="E2257" s="203" t="s">
        <v>215</v>
      </c>
      <c r="F2257" s="204">
        <v>2020</v>
      </c>
      <c r="G2257" s="205">
        <v>262</v>
      </c>
      <c r="H2257">
        <v>29946</v>
      </c>
      <c r="I2257">
        <v>-568</v>
      </c>
      <c r="J2257">
        <v>6262</v>
      </c>
    </row>
    <row r="2258" spans="1:10" ht="14.5" x14ac:dyDescent="0.35">
      <c r="A2258" s="202">
        <v>23043</v>
      </c>
      <c r="B2258" s="202" t="s">
        <v>2226</v>
      </c>
      <c r="D2258" s="203">
        <v>19.399999999999999</v>
      </c>
      <c r="E2258" s="203" t="s">
        <v>215</v>
      </c>
      <c r="F2258" s="204">
        <v>2020</v>
      </c>
      <c r="G2258" s="206">
        <v>1972168</v>
      </c>
      <c r="H2258">
        <v>0</v>
      </c>
      <c r="I2258">
        <v>0</v>
      </c>
      <c r="J2258">
        <v>0</v>
      </c>
    </row>
    <row r="2259" spans="1:10" ht="14.5" x14ac:dyDescent="0.35">
      <c r="A2259" s="202">
        <v>23043</v>
      </c>
      <c r="B2259" s="202" t="s">
        <v>2227</v>
      </c>
      <c r="D2259" s="203">
        <v>21.2</v>
      </c>
      <c r="E2259" s="203" t="s">
        <v>215</v>
      </c>
      <c r="F2259" s="202">
        <v>2020</v>
      </c>
      <c r="G2259" s="202">
        <v>329975</v>
      </c>
      <c r="H2259">
        <v>7349</v>
      </c>
      <c r="I2259">
        <v>0</v>
      </c>
      <c r="J2259">
        <v>1593</v>
      </c>
    </row>
    <row r="2260" spans="1:10" ht="14.5" x14ac:dyDescent="0.35">
      <c r="A2260" s="202">
        <v>23043</v>
      </c>
      <c r="B2260" s="202" t="s">
        <v>2228</v>
      </c>
      <c r="D2260" s="203">
        <v>23</v>
      </c>
      <c r="E2260" s="203" t="s">
        <v>215</v>
      </c>
      <c r="F2260" s="202">
        <v>2020</v>
      </c>
      <c r="G2260" s="202">
        <v>812102</v>
      </c>
      <c r="H2260">
        <v>24448</v>
      </c>
      <c r="I2260">
        <v>0</v>
      </c>
      <c r="J2260">
        <v>6841</v>
      </c>
    </row>
    <row r="2261" spans="1:10" ht="14.5" x14ac:dyDescent="0.35">
      <c r="A2261" s="202">
        <v>23043</v>
      </c>
      <c r="B2261" s="202" t="s">
        <v>2229</v>
      </c>
      <c r="D2261" s="203">
        <v>24</v>
      </c>
      <c r="E2261" s="203" t="s">
        <v>215</v>
      </c>
      <c r="F2261" s="202">
        <v>2020</v>
      </c>
      <c r="G2261" s="202">
        <v>69206561</v>
      </c>
      <c r="H2261">
        <v>729185</v>
      </c>
      <c r="I2261">
        <v>128827</v>
      </c>
      <c r="J2261">
        <v>118233</v>
      </c>
    </row>
    <row r="2262" spans="1:10" ht="14.5" x14ac:dyDescent="0.35">
      <c r="A2262" s="202">
        <v>23043</v>
      </c>
      <c r="B2262" s="202" t="s">
        <v>4472</v>
      </c>
      <c r="D2262" s="203">
        <v>3</v>
      </c>
      <c r="E2262" s="203" t="s">
        <v>215</v>
      </c>
      <c r="F2262" s="202">
        <v>2020</v>
      </c>
      <c r="G2262" s="202">
        <v>51894</v>
      </c>
      <c r="H2262">
        <v>1681</v>
      </c>
      <c r="I2262">
        <v>1</v>
      </c>
      <c r="J2262">
        <v>164</v>
      </c>
    </row>
    <row r="2263" spans="1:10" ht="14.5" x14ac:dyDescent="0.35">
      <c r="A2263" s="202">
        <v>23043</v>
      </c>
      <c r="B2263" s="202" t="s">
        <v>2219</v>
      </c>
      <c r="D2263" s="203">
        <v>4</v>
      </c>
      <c r="E2263" s="203" t="s">
        <v>215</v>
      </c>
      <c r="F2263" s="202">
        <v>2020</v>
      </c>
      <c r="G2263" s="202">
        <v>3903339</v>
      </c>
      <c r="H2263">
        <v>107293</v>
      </c>
      <c r="I2263">
        <v>14774</v>
      </c>
      <c r="J2263">
        <v>18212</v>
      </c>
    </row>
    <row r="2264" spans="1:10" ht="14.5" x14ac:dyDescent="0.35">
      <c r="A2264" s="202">
        <v>23043</v>
      </c>
      <c r="B2264" s="202" t="s">
        <v>2220</v>
      </c>
      <c r="D2264" s="203">
        <v>5.0999999999999996</v>
      </c>
      <c r="E2264" s="203" t="s">
        <v>215</v>
      </c>
      <c r="F2264" s="202">
        <v>2020</v>
      </c>
      <c r="G2264" s="202">
        <v>644200</v>
      </c>
      <c r="H2264">
        <v>23637</v>
      </c>
      <c r="I2264">
        <v>51</v>
      </c>
      <c r="J2264">
        <v>6573</v>
      </c>
    </row>
    <row r="2265" spans="1:10" ht="14.5" x14ac:dyDescent="0.35">
      <c r="A2265" s="202">
        <v>23043</v>
      </c>
      <c r="B2265" s="202" t="s">
        <v>2221</v>
      </c>
      <c r="D2265" s="203">
        <v>9</v>
      </c>
      <c r="E2265" s="203" t="s">
        <v>215</v>
      </c>
      <c r="F2265" s="202">
        <v>2020</v>
      </c>
      <c r="G2265" s="202">
        <v>3993257</v>
      </c>
      <c r="H2265">
        <v>174982</v>
      </c>
      <c r="I2265">
        <v>97</v>
      </c>
      <c r="J2265">
        <v>42336</v>
      </c>
    </row>
    <row r="2266" spans="1:10" ht="14.5" x14ac:dyDescent="0.35">
      <c r="A2266" s="202">
        <v>23248</v>
      </c>
      <c r="B2266" s="202" t="s">
        <v>2230</v>
      </c>
      <c r="D2266" s="203">
        <v>1</v>
      </c>
      <c r="E2266" s="203" t="s">
        <v>215</v>
      </c>
      <c r="F2266" s="202">
        <v>2020</v>
      </c>
      <c r="G2266" s="202">
        <v>1575744</v>
      </c>
      <c r="H2266">
        <v>12682</v>
      </c>
      <c r="I2266">
        <v>224</v>
      </c>
      <c r="J2266">
        <v>56</v>
      </c>
    </row>
    <row r="2267" spans="1:10" ht="14.5" x14ac:dyDescent="0.35">
      <c r="A2267" s="202">
        <v>23248</v>
      </c>
      <c r="B2267" s="202" t="s">
        <v>2234</v>
      </c>
      <c r="D2267" s="203">
        <v>17.100000000000001</v>
      </c>
      <c r="E2267" s="203" t="s">
        <v>215</v>
      </c>
      <c r="F2267" s="202">
        <v>2020</v>
      </c>
      <c r="G2267" s="204">
        <v>68520</v>
      </c>
      <c r="H2267">
        <v>1013</v>
      </c>
      <c r="I2267">
        <v>18</v>
      </c>
      <c r="J2267">
        <v>4</v>
      </c>
    </row>
    <row r="2268" spans="1:10" ht="14.5" x14ac:dyDescent="0.35">
      <c r="A2268" s="202">
        <v>23248</v>
      </c>
      <c r="B2268" s="202" t="s">
        <v>4473</v>
      </c>
      <c r="D2268" s="203">
        <v>17.2</v>
      </c>
      <c r="E2268" s="203" t="s">
        <v>215</v>
      </c>
      <c r="F2268" s="202">
        <v>2020</v>
      </c>
      <c r="G2268" s="203">
        <v>0</v>
      </c>
      <c r="H2268">
        <v>0</v>
      </c>
      <c r="I2268">
        <v>0</v>
      </c>
      <c r="J2268">
        <v>0</v>
      </c>
    </row>
    <row r="2269" spans="1:10" ht="14.5" x14ac:dyDescent="0.35">
      <c r="A2269" s="202">
        <v>23248</v>
      </c>
      <c r="B2269" s="202" t="s">
        <v>2231</v>
      </c>
      <c r="D2269" s="203">
        <v>2.1</v>
      </c>
      <c r="E2269" s="203" t="s">
        <v>215</v>
      </c>
      <c r="F2269" s="202">
        <v>2020</v>
      </c>
      <c r="G2269" s="202">
        <v>1487370</v>
      </c>
      <c r="H2269">
        <v>14181</v>
      </c>
      <c r="I2269">
        <v>251</v>
      </c>
      <c r="J2269">
        <v>63</v>
      </c>
    </row>
    <row r="2270" spans="1:10" ht="14.5" x14ac:dyDescent="0.35">
      <c r="A2270" s="202">
        <v>23248</v>
      </c>
      <c r="B2270" s="202" t="s">
        <v>2232</v>
      </c>
      <c r="D2270" s="203">
        <v>4</v>
      </c>
      <c r="E2270" s="203" t="s">
        <v>215</v>
      </c>
      <c r="F2270" s="202">
        <v>2020</v>
      </c>
      <c r="G2270" s="202">
        <v>97296666</v>
      </c>
      <c r="H2270">
        <v>304328</v>
      </c>
      <c r="I2270">
        <v>5385</v>
      </c>
      <c r="J2270">
        <v>1346</v>
      </c>
    </row>
    <row r="2271" spans="1:10" ht="14.5" x14ac:dyDescent="0.35">
      <c r="A2271" s="202">
        <v>23248</v>
      </c>
      <c r="B2271" s="202" t="s">
        <v>2233</v>
      </c>
      <c r="D2271" s="203">
        <v>9</v>
      </c>
      <c r="E2271" s="203" t="s">
        <v>215</v>
      </c>
      <c r="F2271" s="202">
        <v>2020</v>
      </c>
      <c r="G2271" s="202">
        <v>13634257</v>
      </c>
      <c r="H2271">
        <v>147636</v>
      </c>
      <c r="I2271">
        <v>2612</v>
      </c>
      <c r="J2271">
        <v>653</v>
      </c>
    </row>
    <row r="2272" spans="1:10" ht="14.5" x14ac:dyDescent="0.35">
      <c r="A2272" s="202">
        <v>23280</v>
      </c>
      <c r="B2272" s="202" t="s">
        <v>2235</v>
      </c>
      <c r="D2272" s="203">
        <v>1</v>
      </c>
      <c r="E2272" s="203" t="s">
        <v>215</v>
      </c>
      <c r="F2272" s="202">
        <v>2020</v>
      </c>
      <c r="G2272" s="202">
        <v>446256</v>
      </c>
      <c r="H2272">
        <v>15422</v>
      </c>
      <c r="I2272">
        <v>649</v>
      </c>
      <c r="J2272">
        <v>630</v>
      </c>
    </row>
    <row r="2273" spans="1:10" ht="14.5" x14ac:dyDescent="0.35">
      <c r="A2273" s="202">
        <v>23280</v>
      </c>
      <c r="B2273" s="202" t="s">
        <v>2240</v>
      </c>
      <c r="D2273" s="203">
        <v>11</v>
      </c>
      <c r="E2273" s="203" t="s">
        <v>215</v>
      </c>
      <c r="F2273" s="202">
        <v>2020</v>
      </c>
      <c r="G2273" s="202">
        <v>45665</v>
      </c>
      <c r="H2273">
        <v>2683</v>
      </c>
      <c r="I2273">
        <v>106</v>
      </c>
      <c r="J2273">
        <v>102</v>
      </c>
    </row>
    <row r="2274" spans="1:10" ht="14.5" x14ac:dyDescent="0.35">
      <c r="A2274" s="202">
        <v>23280</v>
      </c>
      <c r="B2274" s="202" t="s">
        <v>2241</v>
      </c>
      <c r="D2274" s="203">
        <v>17.100000000000001</v>
      </c>
      <c r="E2274" s="203" t="s">
        <v>215</v>
      </c>
      <c r="F2274" s="202">
        <v>2020</v>
      </c>
      <c r="G2274" s="204">
        <v>4521115</v>
      </c>
      <c r="H2274">
        <v>65534</v>
      </c>
      <c r="I2274">
        <v>2882</v>
      </c>
      <c r="J2274">
        <v>2705</v>
      </c>
    </row>
    <row r="2275" spans="1:10" ht="14.5" x14ac:dyDescent="0.35">
      <c r="A2275" s="202">
        <v>23280</v>
      </c>
      <c r="B2275" s="202" t="s">
        <v>2242</v>
      </c>
      <c r="D2275" s="203">
        <v>17.2</v>
      </c>
      <c r="E2275" s="203" t="s">
        <v>215</v>
      </c>
      <c r="F2275" s="202">
        <v>2020</v>
      </c>
      <c r="G2275" s="203">
        <v>60921</v>
      </c>
      <c r="H2275">
        <v>1389</v>
      </c>
      <c r="I2275">
        <v>53</v>
      </c>
      <c r="J2275">
        <v>49</v>
      </c>
    </row>
    <row r="2276" spans="1:10" ht="14.5" x14ac:dyDescent="0.35">
      <c r="A2276" s="202">
        <v>23280</v>
      </c>
      <c r="B2276" s="202" t="s">
        <v>2243</v>
      </c>
      <c r="D2276" s="203">
        <v>18</v>
      </c>
      <c r="E2276" s="203" t="s">
        <v>215</v>
      </c>
      <c r="F2276" s="202">
        <v>2020</v>
      </c>
      <c r="G2276" s="202">
        <v>360669</v>
      </c>
      <c r="H2276">
        <v>6380</v>
      </c>
      <c r="I2276">
        <v>271</v>
      </c>
      <c r="J2276">
        <v>262</v>
      </c>
    </row>
    <row r="2277" spans="1:10" ht="14.5" x14ac:dyDescent="0.35">
      <c r="A2277" s="202">
        <v>23280</v>
      </c>
      <c r="B2277" s="202" t="s">
        <v>2244</v>
      </c>
      <c r="D2277" s="203">
        <v>19.3</v>
      </c>
      <c r="E2277" s="203" t="s">
        <v>215</v>
      </c>
      <c r="F2277" s="204">
        <v>2020</v>
      </c>
      <c r="G2277" s="205">
        <v>26953</v>
      </c>
      <c r="H2277">
        <v>72378</v>
      </c>
      <c r="I2277">
        <v>2975</v>
      </c>
      <c r="J2277">
        <v>2934</v>
      </c>
    </row>
    <row r="2278" spans="1:10" ht="14.5" x14ac:dyDescent="0.35">
      <c r="A2278" s="202">
        <v>23280</v>
      </c>
      <c r="B2278" s="202" t="s">
        <v>2245</v>
      </c>
      <c r="D2278" s="203">
        <v>19.399999999999999</v>
      </c>
      <c r="E2278" s="203" t="s">
        <v>215</v>
      </c>
      <c r="F2278" s="204">
        <v>2020</v>
      </c>
      <c r="G2278" s="206">
        <v>5146787</v>
      </c>
      <c r="H2278">
        <v>0</v>
      </c>
      <c r="I2278">
        <v>0</v>
      </c>
      <c r="J2278">
        <v>0</v>
      </c>
    </row>
    <row r="2279" spans="1:10" ht="14.5" x14ac:dyDescent="0.35">
      <c r="A2279" s="202">
        <v>23280</v>
      </c>
      <c r="B2279" s="202" t="s">
        <v>2236</v>
      </c>
      <c r="D2279" s="203">
        <v>2.1</v>
      </c>
      <c r="E2279" s="203" t="s">
        <v>215</v>
      </c>
      <c r="F2279" s="202">
        <v>2020</v>
      </c>
      <c r="G2279" s="202">
        <v>1080964</v>
      </c>
      <c r="H2279">
        <v>18944</v>
      </c>
      <c r="I2279">
        <v>800</v>
      </c>
      <c r="J2279">
        <v>776</v>
      </c>
    </row>
    <row r="2280" spans="1:10" ht="14.5" x14ac:dyDescent="0.35">
      <c r="A2280" s="202">
        <v>23280</v>
      </c>
      <c r="B2280" s="202" t="s">
        <v>2246</v>
      </c>
      <c r="D2280" s="203">
        <v>21.2</v>
      </c>
      <c r="E2280" s="203" t="s">
        <v>215</v>
      </c>
      <c r="F2280" s="202">
        <v>2020</v>
      </c>
      <c r="G2280" s="202">
        <v>1730372</v>
      </c>
      <c r="H2280">
        <v>30977</v>
      </c>
      <c r="I2280">
        <v>1265</v>
      </c>
      <c r="J2280">
        <v>1259</v>
      </c>
    </row>
    <row r="2281" spans="1:10" ht="14.5" x14ac:dyDescent="0.35">
      <c r="A2281" s="202">
        <v>23280</v>
      </c>
      <c r="B2281" s="202" t="s">
        <v>2237</v>
      </c>
      <c r="D2281" s="203">
        <v>5.0999999999999996</v>
      </c>
      <c r="E2281" s="203" t="s">
        <v>215</v>
      </c>
      <c r="F2281" s="202">
        <v>2020</v>
      </c>
      <c r="G2281" s="202">
        <v>2640332</v>
      </c>
      <c r="H2281">
        <v>58070</v>
      </c>
      <c r="I2281">
        <v>2435</v>
      </c>
      <c r="J2281">
        <v>2367</v>
      </c>
    </row>
    <row r="2282" spans="1:10" ht="14.5" x14ac:dyDescent="0.35">
      <c r="A2282" s="202">
        <v>23280</v>
      </c>
      <c r="B2282" s="202" t="s">
        <v>2238</v>
      </c>
      <c r="D2282" s="203">
        <v>5.2</v>
      </c>
      <c r="E2282" s="203" t="s">
        <v>215</v>
      </c>
      <c r="F2282" s="202">
        <v>2020</v>
      </c>
      <c r="G2282" s="202">
        <v>3426723</v>
      </c>
      <c r="H2282">
        <v>33833</v>
      </c>
      <c r="I2282">
        <v>1573</v>
      </c>
      <c r="J2282">
        <v>1432</v>
      </c>
    </row>
    <row r="2283" spans="1:10" ht="14.5" x14ac:dyDescent="0.35">
      <c r="A2283" s="202">
        <v>23280</v>
      </c>
      <c r="B2283" s="202" t="s">
        <v>2239</v>
      </c>
      <c r="D2283" s="203">
        <v>9</v>
      </c>
      <c r="E2283" s="203" t="s">
        <v>215</v>
      </c>
      <c r="F2283" s="202">
        <v>2020</v>
      </c>
      <c r="G2283" s="202">
        <v>379003</v>
      </c>
      <c r="H2283">
        <v>7866</v>
      </c>
      <c r="I2283">
        <v>331</v>
      </c>
      <c r="J2283">
        <v>322</v>
      </c>
    </row>
    <row r="2284" spans="1:10" ht="14.5" x14ac:dyDescent="0.35">
      <c r="A2284" s="202">
        <v>23353</v>
      </c>
      <c r="B2284" s="202" t="s">
        <v>2247</v>
      </c>
      <c r="D2284" s="203">
        <v>1</v>
      </c>
      <c r="E2284" s="203" t="s">
        <v>215</v>
      </c>
      <c r="F2284" s="202">
        <v>2020</v>
      </c>
      <c r="G2284" s="202">
        <v>7901663</v>
      </c>
      <c r="H2284">
        <v>14957</v>
      </c>
      <c r="I2284">
        <v>611</v>
      </c>
      <c r="J2284">
        <v>1309</v>
      </c>
    </row>
    <row r="2285" spans="1:10" ht="14.5" x14ac:dyDescent="0.35">
      <c r="A2285" s="202">
        <v>23353</v>
      </c>
      <c r="B2285" s="202" t="s">
        <v>2251</v>
      </c>
      <c r="D2285" s="203">
        <v>17.100000000000001</v>
      </c>
      <c r="E2285" s="203" t="s">
        <v>215</v>
      </c>
      <c r="F2285" s="202">
        <v>2020</v>
      </c>
      <c r="G2285" s="204">
        <v>3481169</v>
      </c>
      <c r="H2285">
        <v>7600</v>
      </c>
      <c r="I2285">
        <v>338</v>
      </c>
      <c r="J2285">
        <v>669</v>
      </c>
    </row>
    <row r="2286" spans="1:10" ht="14.5" x14ac:dyDescent="0.35">
      <c r="A2286" s="202">
        <v>23353</v>
      </c>
      <c r="B2286" s="202" t="s">
        <v>4474</v>
      </c>
      <c r="D2286" s="203">
        <v>17.2</v>
      </c>
      <c r="E2286" s="203" t="s">
        <v>215</v>
      </c>
      <c r="F2286" s="202">
        <v>2020</v>
      </c>
      <c r="G2286" s="203">
        <v>0</v>
      </c>
      <c r="H2286">
        <v>109</v>
      </c>
      <c r="I2286">
        <v>7</v>
      </c>
      <c r="J2286">
        <v>11</v>
      </c>
    </row>
    <row r="2287" spans="1:10" ht="14.5" x14ac:dyDescent="0.35">
      <c r="A2287" s="202">
        <v>23353</v>
      </c>
      <c r="B2287" s="202" t="s">
        <v>2248</v>
      </c>
      <c r="D2287" s="203">
        <v>2.1</v>
      </c>
      <c r="E2287" s="203" t="s">
        <v>215</v>
      </c>
      <c r="F2287" s="202">
        <v>2020</v>
      </c>
      <c r="G2287" s="202">
        <v>30322762</v>
      </c>
      <c r="H2287">
        <v>40571</v>
      </c>
      <c r="I2287">
        <v>1361</v>
      </c>
      <c r="J2287">
        <v>3232</v>
      </c>
    </row>
    <row r="2288" spans="1:10" ht="14.5" x14ac:dyDescent="0.35">
      <c r="A2288" s="202">
        <v>23353</v>
      </c>
      <c r="B2288" s="202" t="s">
        <v>2249</v>
      </c>
      <c r="D2288" s="203">
        <v>4</v>
      </c>
      <c r="E2288" s="203" t="s">
        <v>215</v>
      </c>
      <c r="F2288" s="202">
        <v>2020</v>
      </c>
      <c r="G2288" s="202">
        <v>192071583</v>
      </c>
      <c r="H2288">
        <v>265799</v>
      </c>
      <c r="I2288">
        <v>8779</v>
      </c>
      <c r="J2288">
        <v>19887</v>
      </c>
    </row>
    <row r="2289" spans="1:10" ht="14.5" x14ac:dyDescent="0.35">
      <c r="A2289" s="202">
        <v>23353</v>
      </c>
      <c r="B2289" s="202" t="s">
        <v>2250</v>
      </c>
      <c r="D2289" s="203">
        <v>9</v>
      </c>
      <c r="E2289" s="203" t="s">
        <v>215</v>
      </c>
      <c r="F2289" s="202">
        <v>2020</v>
      </c>
      <c r="G2289" s="202">
        <v>1408031</v>
      </c>
      <c r="H2289">
        <v>2685</v>
      </c>
      <c r="I2289">
        <v>102</v>
      </c>
      <c r="J2289">
        <v>214</v>
      </c>
    </row>
    <row r="2290" spans="1:10" ht="14.5" x14ac:dyDescent="0.35">
      <c r="A2290" s="202">
        <v>23396</v>
      </c>
      <c r="B2290" s="202" t="s">
        <v>2252</v>
      </c>
      <c r="D2290" s="203">
        <v>1</v>
      </c>
      <c r="E2290" s="203" t="s">
        <v>215</v>
      </c>
      <c r="F2290" s="202">
        <v>2020</v>
      </c>
      <c r="G2290" s="202">
        <v>13110</v>
      </c>
      <c r="H2290">
        <v>674</v>
      </c>
      <c r="I2290">
        <v>62</v>
      </c>
      <c r="J2290">
        <v>49</v>
      </c>
    </row>
    <row r="2291" spans="1:10" ht="14.5" x14ac:dyDescent="0.35">
      <c r="A2291" s="202">
        <v>23396</v>
      </c>
      <c r="B2291" s="202" t="s">
        <v>2257</v>
      </c>
      <c r="D2291" s="203">
        <v>17.100000000000001</v>
      </c>
      <c r="E2291" s="203" t="s">
        <v>215</v>
      </c>
      <c r="F2291" s="202">
        <v>2020</v>
      </c>
      <c r="G2291" s="204">
        <v>7534435</v>
      </c>
      <c r="H2291">
        <v>62443</v>
      </c>
      <c r="I2291">
        <v>3739</v>
      </c>
      <c r="J2291">
        <v>2952</v>
      </c>
    </row>
    <row r="2292" spans="1:10" ht="14.5" x14ac:dyDescent="0.35">
      <c r="A2292" s="202">
        <v>23396</v>
      </c>
      <c r="B2292" s="202" t="s">
        <v>4475</v>
      </c>
      <c r="D2292" s="203">
        <v>17.2</v>
      </c>
      <c r="E2292" s="203" t="s">
        <v>215</v>
      </c>
      <c r="F2292" s="202">
        <v>2020</v>
      </c>
      <c r="G2292" s="203">
        <v>0</v>
      </c>
      <c r="H2292">
        <v>0</v>
      </c>
      <c r="I2292">
        <v>0</v>
      </c>
      <c r="J2292">
        <v>0</v>
      </c>
    </row>
    <row r="2293" spans="1:10" ht="14.5" x14ac:dyDescent="0.35">
      <c r="A2293" s="202">
        <v>23396</v>
      </c>
      <c r="B2293" s="202" t="s">
        <v>2258</v>
      </c>
      <c r="D2293" s="203">
        <v>18</v>
      </c>
      <c r="E2293" s="203" t="s">
        <v>215</v>
      </c>
      <c r="F2293" s="202">
        <v>2020</v>
      </c>
      <c r="G2293" s="202">
        <v>685590</v>
      </c>
      <c r="H2293">
        <v>4951</v>
      </c>
      <c r="I2293">
        <v>367</v>
      </c>
      <c r="J2293">
        <v>284</v>
      </c>
    </row>
    <row r="2294" spans="1:10" ht="14.5" x14ac:dyDescent="0.35">
      <c r="A2294" s="202">
        <v>23396</v>
      </c>
      <c r="B2294" s="202" t="s">
        <v>2259</v>
      </c>
      <c r="D2294" s="203">
        <v>19.3</v>
      </c>
      <c r="E2294" s="203" t="s">
        <v>215</v>
      </c>
      <c r="F2294" s="204">
        <v>2020</v>
      </c>
      <c r="G2294" s="205">
        <v>87729</v>
      </c>
      <c r="H2294">
        <v>47418</v>
      </c>
      <c r="I2294">
        <v>3279</v>
      </c>
      <c r="J2294">
        <v>2612</v>
      </c>
    </row>
    <row r="2295" spans="1:10" ht="14.5" x14ac:dyDescent="0.35">
      <c r="A2295" s="202">
        <v>23396</v>
      </c>
      <c r="B2295" s="202" t="s">
        <v>2260</v>
      </c>
      <c r="D2295" s="203">
        <v>19.399999999999999</v>
      </c>
      <c r="E2295" s="203" t="s">
        <v>215</v>
      </c>
      <c r="F2295" s="204">
        <v>2020</v>
      </c>
      <c r="G2295" s="206">
        <v>9556578</v>
      </c>
      <c r="H2295">
        <v>0</v>
      </c>
      <c r="I2295">
        <v>0</v>
      </c>
      <c r="J2295">
        <v>0</v>
      </c>
    </row>
    <row r="2296" spans="1:10" ht="14.5" x14ac:dyDescent="0.35">
      <c r="A2296" s="202">
        <v>23396</v>
      </c>
      <c r="B2296" s="202" t="s">
        <v>2253</v>
      </c>
      <c r="D2296" s="203">
        <v>2.1</v>
      </c>
      <c r="E2296" s="203" t="s">
        <v>215</v>
      </c>
      <c r="F2296" s="202">
        <v>2020</v>
      </c>
      <c r="G2296" s="202">
        <v>30889</v>
      </c>
      <c r="H2296">
        <v>996</v>
      </c>
      <c r="I2296">
        <v>89</v>
      </c>
      <c r="J2296">
        <v>68</v>
      </c>
    </row>
    <row r="2297" spans="1:10" ht="14.5" x14ac:dyDescent="0.35">
      <c r="A2297" s="202">
        <v>23396</v>
      </c>
      <c r="B2297" s="202" t="s">
        <v>2261</v>
      </c>
      <c r="D2297" s="203">
        <v>21.2</v>
      </c>
      <c r="E2297" s="203" t="s">
        <v>215</v>
      </c>
      <c r="F2297" s="202">
        <v>2020</v>
      </c>
      <c r="G2297" s="202">
        <v>2652004</v>
      </c>
      <c r="H2297">
        <v>13660</v>
      </c>
      <c r="I2297">
        <v>1002</v>
      </c>
      <c r="J2297">
        <v>800</v>
      </c>
    </row>
    <row r="2298" spans="1:10" ht="14.5" x14ac:dyDescent="0.35">
      <c r="A2298" s="202">
        <v>23396</v>
      </c>
      <c r="B2298" s="202" t="s">
        <v>2254</v>
      </c>
      <c r="D2298" s="203">
        <v>5.0999999999999996</v>
      </c>
      <c r="E2298" s="203" t="s">
        <v>215</v>
      </c>
      <c r="F2298" s="202">
        <v>2020</v>
      </c>
      <c r="G2298" s="202">
        <v>2009221</v>
      </c>
      <c r="H2298">
        <v>13109</v>
      </c>
      <c r="I2298">
        <v>1094</v>
      </c>
      <c r="J2298">
        <v>874</v>
      </c>
    </row>
    <row r="2299" spans="1:10" ht="14.5" x14ac:dyDescent="0.35">
      <c r="A2299" s="202">
        <v>23396</v>
      </c>
      <c r="B2299" s="202" t="s">
        <v>2255</v>
      </c>
      <c r="D2299" s="203">
        <v>5.2</v>
      </c>
      <c r="E2299" s="203" t="s">
        <v>215</v>
      </c>
      <c r="F2299" s="202">
        <v>2020</v>
      </c>
      <c r="G2299" s="202">
        <v>9592665</v>
      </c>
      <c r="H2299">
        <v>40293</v>
      </c>
      <c r="I2299">
        <v>2952</v>
      </c>
      <c r="J2299">
        <v>2365</v>
      </c>
    </row>
    <row r="2300" spans="1:10" ht="14.5" x14ac:dyDescent="0.35">
      <c r="A2300" s="202">
        <v>23396</v>
      </c>
      <c r="B2300" s="202" t="s">
        <v>2256</v>
      </c>
      <c r="D2300" s="203">
        <v>9</v>
      </c>
      <c r="E2300" s="203" t="s">
        <v>215</v>
      </c>
      <c r="F2300" s="202">
        <v>2020</v>
      </c>
      <c r="G2300" s="202">
        <v>998423</v>
      </c>
      <c r="H2300">
        <v>4018</v>
      </c>
      <c r="I2300">
        <v>370</v>
      </c>
      <c r="J2300">
        <v>304</v>
      </c>
    </row>
    <row r="2301" spans="1:10" ht="14.5" x14ac:dyDescent="0.35">
      <c r="A2301" s="202">
        <v>23418</v>
      </c>
      <c r="B2301" s="202" t="s">
        <v>2263</v>
      </c>
      <c r="D2301" s="203">
        <v>17.100000000000001</v>
      </c>
      <c r="E2301" s="203" t="s">
        <v>215</v>
      </c>
      <c r="F2301" s="202">
        <v>2020</v>
      </c>
      <c r="G2301" s="204">
        <v>17438971</v>
      </c>
      <c r="H2301">
        <v>52261</v>
      </c>
      <c r="I2301">
        <v>6455</v>
      </c>
      <c r="J2301">
        <v>2152</v>
      </c>
    </row>
    <row r="2302" spans="1:10" ht="14.5" x14ac:dyDescent="0.35">
      <c r="A2302" s="202">
        <v>23418</v>
      </c>
      <c r="B2302" s="202" t="s">
        <v>2264</v>
      </c>
      <c r="D2302" s="203">
        <v>17.2</v>
      </c>
      <c r="E2302" s="203" t="s">
        <v>215</v>
      </c>
      <c r="F2302" s="202">
        <v>2020</v>
      </c>
      <c r="G2302" s="203">
        <v>14884138</v>
      </c>
      <c r="H2302">
        <v>20423</v>
      </c>
      <c r="I2302">
        <v>2523</v>
      </c>
      <c r="J2302">
        <v>841</v>
      </c>
    </row>
    <row r="2303" spans="1:10" ht="14.5" x14ac:dyDescent="0.35">
      <c r="A2303" s="202">
        <v>23418</v>
      </c>
      <c r="B2303" s="202" t="s">
        <v>2265</v>
      </c>
      <c r="D2303" s="203">
        <v>18</v>
      </c>
      <c r="E2303" s="203" t="s">
        <v>215</v>
      </c>
      <c r="F2303" s="202">
        <v>2020</v>
      </c>
      <c r="G2303" s="202">
        <v>8169770</v>
      </c>
      <c r="H2303">
        <v>20615</v>
      </c>
      <c r="I2303">
        <v>2546</v>
      </c>
      <c r="J2303">
        <v>849</v>
      </c>
    </row>
    <row r="2304" spans="1:10" ht="14.5" x14ac:dyDescent="0.35">
      <c r="A2304" s="202">
        <v>23418</v>
      </c>
      <c r="B2304" s="202" t="s">
        <v>2266</v>
      </c>
      <c r="D2304" s="203">
        <v>19.3</v>
      </c>
      <c r="E2304" s="203" t="s">
        <v>215</v>
      </c>
      <c r="F2304" s="204">
        <v>2020</v>
      </c>
      <c r="G2304" s="205">
        <v>11650</v>
      </c>
      <c r="H2304">
        <v>10009</v>
      </c>
      <c r="I2304">
        <v>1236</v>
      </c>
      <c r="J2304">
        <v>412</v>
      </c>
    </row>
    <row r="2305" spans="1:10" ht="14.5" x14ac:dyDescent="0.35">
      <c r="A2305" s="202">
        <v>23418</v>
      </c>
      <c r="B2305" s="202" t="s">
        <v>2267</v>
      </c>
      <c r="D2305" s="203">
        <v>19.399999999999999</v>
      </c>
      <c r="E2305" s="203" t="s">
        <v>215</v>
      </c>
      <c r="F2305" s="204">
        <v>2020</v>
      </c>
      <c r="G2305" s="206">
        <v>2845169</v>
      </c>
      <c r="H2305">
        <v>0</v>
      </c>
      <c r="I2305">
        <v>0</v>
      </c>
      <c r="J2305">
        <v>0</v>
      </c>
    </row>
    <row r="2306" spans="1:10" ht="14.5" x14ac:dyDescent="0.35">
      <c r="A2306" s="202">
        <v>23418</v>
      </c>
      <c r="B2306" s="202" t="s">
        <v>2268</v>
      </c>
      <c r="D2306" s="203">
        <v>21.2</v>
      </c>
      <c r="E2306" s="203" t="s">
        <v>215</v>
      </c>
      <c r="F2306" s="202">
        <v>2020</v>
      </c>
      <c r="G2306" s="202">
        <v>823071</v>
      </c>
      <c r="H2306">
        <v>3190</v>
      </c>
      <c r="I2306">
        <v>394</v>
      </c>
      <c r="J2306">
        <v>131</v>
      </c>
    </row>
    <row r="2307" spans="1:10" ht="14.5" x14ac:dyDescent="0.35">
      <c r="A2307" s="202">
        <v>23418</v>
      </c>
      <c r="B2307" s="202" t="s">
        <v>2269</v>
      </c>
      <c r="D2307" s="203">
        <v>24</v>
      </c>
      <c r="E2307" s="203" t="s">
        <v>215</v>
      </c>
      <c r="F2307" s="202">
        <v>2020</v>
      </c>
      <c r="G2307" s="202">
        <v>1371100</v>
      </c>
      <c r="H2307">
        <v>6385</v>
      </c>
      <c r="I2307">
        <v>788</v>
      </c>
      <c r="J2307">
        <v>263</v>
      </c>
    </row>
    <row r="2308" spans="1:10" ht="14.5" x14ac:dyDescent="0.35">
      <c r="A2308" s="202">
        <v>23418</v>
      </c>
      <c r="B2308" s="202" t="s">
        <v>2262</v>
      </c>
      <c r="D2308" s="203">
        <v>9</v>
      </c>
      <c r="E2308" s="203" t="s">
        <v>215</v>
      </c>
      <c r="F2308" s="202">
        <v>2020</v>
      </c>
      <c r="G2308" s="202">
        <v>1939812</v>
      </c>
      <c r="H2308">
        <v>10801</v>
      </c>
      <c r="I2308">
        <v>1334</v>
      </c>
      <c r="J2308">
        <v>445</v>
      </c>
    </row>
    <row r="2309" spans="1:10" ht="14.5" x14ac:dyDescent="0.35">
      <c r="A2309" s="202">
        <v>23426</v>
      </c>
      <c r="B2309" s="202" t="s">
        <v>2270</v>
      </c>
      <c r="D2309" s="203">
        <v>17.100000000000001</v>
      </c>
      <c r="E2309" s="203" t="s">
        <v>215</v>
      </c>
      <c r="F2309" s="202">
        <v>2020</v>
      </c>
      <c r="G2309" s="204">
        <v>2574276</v>
      </c>
      <c r="H2309">
        <v>5574</v>
      </c>
      <c r="I2309">
        <v>689</v>
      </c>
      <c r="J2309">
        <v>230</v>
      </c>
    </row>
    <row r="2310" spans="1:10" ht="14.5" x14ac:dyDescent="0.35">
      <c r="A2310" s="202">
        <v>23426</v>
      </c>
      <c r="B2310" s="202" t="s">
        <v>4476</v>
      </c>
      <c r="D2310" s="203">
        <v>17.2</v>
      </c>
      <c r="E2310" s="203" t="s">
        <v>215</v>
      </c>
      <c r="F2310" s="202">
        <v>2020</v>
      </c>
      <c r="G2310" s="203">
        <v>0</v>
      </c>
      <c r="H2310">
        <v>0</v>
      </c>
      <c r="I2310">
        <v>0</v>
      </c>
      <c r="J2310">
        <v>0</v>
      </c>
    </row>
    <row r="2311" spans="1:10" ht="14.5" x14ac:dyDescent="0.35">
      <c r="A2311" s="202">
        <v>23426</v>
      </c>
      <c r="B2311" s="202" t="s">
        <v>2271</v>
      </c>
      <c r="D2311" s="203">
        <v>18</v>
      </c>
      <c r="E2311" s="203" t="s">
        <v>215</v>
      </c>
      <c r="F2311" s="202">
        <v>2020</v>
      </c>
      <c r="G2311" s="202">
        <v>1076479</v>
      </c>
      <c r="H2311">
        <v>2519</v>
      </c>
      <c r="I2311">
        <v>311</v>
      </c>
      <c r="J2311">
        <v>104</v>
      </c>
    </row>
    <row r="2312" spans="1:10" ht="14.5" x14ac:dyDescent="0.35">
      <c r="A2312" s="202">
        <v>23426</v>
      </c>
      <c r="B2312" s="202" t="s">
        <v>2272</v>
      </c>
      <c r="D2312" s="203">
        <v>19.3</v>
      </c>
      <c r="E2312" s="203" t="s">
        <v>215</v>
      </c>
      <c r="F2312" s="204">
        <v>2020</v>
      </c>
      <c r="G2312" s="205">
        <v>5220</v>
      </c>
      <c r="H2312">
        <v>4249</v>
      </c>
      <c r="I2312">
        <v>525</v>
      </c>
      <c r="J2312">
        <v>175</v>
      </c>
    </row>
    <row r="2313" spans="1:10" ht="14.5" x14ac:dyDescent="0.35">
      <c r="A2313" s="202">
        <v>23426</v>
      </c>
      <c r="B2313" s="202" t="s">
        <v>2273</v>
      </c>
      <c r="D2313" s="203">
        <v>19.399999999999999</v>
      </c>
      <c r="E2313" s="203" t="s">
        <v>215</v>
      </c>
      <c r="F2313" s="204">
        <v>2020</v>
      </c>
      <c r="G2313" s="206">
        <v>2000875</v>
      </c>
      <c r="H2313">
        <v>0</v>
      </c>
      <c r="I2313">
        <v>0</v>
      </c>
      <c r="J2313">
        <v>0</v>
      </c>
    </row>
    <row r="2314" spans="1:10" ht="14.5" x14ac:dyDescent="0.35">
      <c r="A2314" s="202">
        <v>23426</v>
      </c>
      <c r="B2314" s="202" t="s">
        <v>2274</v>
      </c>
      <c r="D2314" s="203">
        <v>21.2</v>
      </c>
      <c r="E2314" s="203" t="s">
        <v>215</v>
      </c>
      <c r="F2314" s="202">
        <v>2020</v>
      </c>
      <c r="G2314" s="202">
        <v>421572</v>
      </c>
      <c r="H2314">
        <v>1192</v>
      </c>
      <c r="I2314">
        <v>147</v>
      </c>
      <c r="J2314">
        <v>49</v>
      </c>
    </row>
    <row r="2315" spans="1:10" ht="14.5" x14ac:dyDescent="0.35">
      <c r="A2315" s="202">
        <v>23426</v>
      </c>
      <c r="B2315" s="202" t="s">
        <v>2275</v>
      </c>
      <c r="D2315" s="203">
        <v>24</v>
      </c>
      <c r="E2315" s="203" t="s">
        <v>215</v>
      </c>
      <c r="F2315" s="202">
        <v>2020</v>
      </c>
      <c r="G2315" s="202">
        <v>1542791</v>
      </c>
      <c r="H2315">
        <v>1857</v>
      </c>
      <c r="I2315">
        <v>229</v>
      </c>
      <c r="J2315">
        <v>76</v>
      </c>
    </row>
    <row r="2316" spans="1:10" ht="14.5" x14ac:dyDescent="0.35">
      <c r="A2316" s="202">
        <v>23434</v>
      </c>
      <c r="B2316" s="202" t="s">
        <v>2276</v>
      </c>
      <c r="D2316" s="203">
        <v>1</v>
      </c>
      <c r="E2316" s="203" t="s">
        <v>215</v>
      </c>
      <c r="F2316" s="202">
        <v>2020</v>
      </c>
      <c r="G2316" s="202">
        <v>144928</v>
      </c>
      <c r="H2316">
        <v>7463</v>
      </c>
      <c r="I2316">
        <v>696</v>
      </c>
      <c r="J2316">
        <v>1058</v>
      </c>
    </row>
    <row r="2317" spans="1:10" ht="14.5" x14ac:dyDescent="0.35">
      <c r="A2317" s="202">
        <v>23434</v>
      </c>
      <c r="B2317" s="202" t="s">
        <v>2279</v>
      </c>
      <c r="D2317" s="203">
        <v>17.100000000000001</v>
      </c>
      <c r="E2317" s="203" t="s">
        <v>215</v>
      </c>
      <c r="F2317" s="202">
        <v>2020</v>
      </c>
      <c r="G2317" s="204">
        <v>225404</v>
      </c>
      <c r="H2317">
        <v>36845</v>
      </c>
      <c r="I2317">
        <v>3331</v>
      </c>
      <c r="J2317">
        <v>4945</v>
      </c>
    </row>
    <row r="2318" spans="1:10" ht="14.5" x14ac:dyDescent="0.35">
      <c r="A2318" s="202">
        <v>23434</v>
      </c>
      <c r="B2318" s="202" t="s">
        <v>2280</v>
      </c>
      <c r="D2318" s="203">
        <v>17.2</v>
      </c>
      <c r="E2318" s="203" t="s">
        <v>215</v>
      </c>
      <c r="F2318" s="202">
        <v>2020</v>
      </c>
      <c r="G2318" s="203">
        <v>1753</v>
      </c>
      <c r="H2318">
        <v>793</v>
      </c>
      <c r="I2318">
        <v>95</v>
      </c>
      <c r="J2318">
        <v>145</v>
      </c>
    </row>
    <row r="2319" spans="1:10" ht="14.5" x14ac:dyDescent="0.35">
      <c r="A2319" s="202">
        <v>23434</v>
      </c>
      <c r="B2319" s="202" t="s">
        <v>2281</v>
      </c>
      <c r="D2319" s="203">
        <v>18</v>
      </c>
      <c r="E2319" s="203" t="s">
        <v>215</v>
      </c>
      <c r="F2319" s="202">
        <v>2020</v>
      </c>
      <c r="G2319" s="202">
        <v>77673</v>
      </c>
      <c r="H2319">
        <v>8700</v>
      </c>
      <c r="I2319">
        <v>751</v>
      </c>
      <c r="J2319">
        <v>1076</v>
      </c>
    </row>
    <row r="2320" spans="1:10" ht="14.5" x14ac:dyDescent="0.35">
      <c r="A2320" s="202">
        <v>23434</v>
      </c>
      <c r="B2320" s="202" t="s">
        <v>2282</v>
      </c>
      <c r="D2320" s="203">
        <v>19.3</v>
      </c>
      <c r="E2320" s="203" t="s">
        <v>215</v>
      </c>
      <c r="F2320" s="204">
        <v>2020</v>
      </c>
      <c r="G2320" s="205">
        <v>4505</v>
      </c>
      <c r="H2320">
        <v>49062</v>
      </c>
      <c r="I2320">
        <v>3947</v>
      </c>
      <c r="J2320">
        <v>5858</v>
      </c>
    </row>
    <row r="2321" spans="1:10" ht="14.5" x14ac:dyDescent="0.35">
      <c r="A2321" s="202">
        <v>23434</v>
      </c>
      <c r="B2321" s="202" t="s">
        <v>2283</v>
      </c>
      <c r="D2321" s="203">
        <v>19.399999999999999</v>
      </c>
      <c r="E2321" s="203" t="s">
        <v>215</v>
      </c>
      <c r="F2321" s="204">
        <v>2020</v>
      </c>
      <c r="G2321" s="206">
        <v>249381</v>
      </c>
      <c r="H2321">
        <v>0</v>
      </c>
      <c r="I2321">
        <v>0</v>
      </c>
      <c r="J2321">
        <v>0</v>
      </c>
    </row>
    <row r="2322" spans="1:10" ht="14.5" x14ac:dyDescent="0.35">
      <c r="A2322" s="202">
        <v>23434</v>
      </c>
      <c r="B2322" s="202" t="s">
        <v>2277</v>
      </c>
      <c r="D2322" s="203">
        <v>2.1</v>
      </c>
      <c r="E2322" s="203" t="s">
        <v>215</v>
      </c>
      <c r="F2322" s="202">
        <v>2020</v>
      </c>
      <c r="G2322" s="202">
        <v>509320</v>
      </c>
      <c r="H2322">
        <v>13760</v>
      </c>
      <c r="I2322">
        <v>1172</v>
      </c>
      <c r="J2322">
        <v>1743</v>
      </c>
    </row>
    <row r="2323" spans="1:10" ht="14.5" x14ac:dyDescent="0.35">
      <c r="A2323" s="202">
        <v>23434</v>
      </c>
      <c r="B2323" s="202" t="s">
        <v>2284</v>
      </c>
      <c r="D2323" s="203">
        <v>21.2</v>
      </c>
      <c r="E2323" s="203" t="s">
        <v>215</v>
      </c>
      <c r="F2323" s="202">
        <v>2020</v>
      </c>
      <c r="G2323" s="202">
        <v>116140</v>
      </c>
      <c r="H2323">
        <v>13802</v>
      </c>
      <c r="I2323">
        <v>1188</v>
      </c>
      <c r="J2323">
        <v>1741</v>
      </c>
    </row>
    <row r="2324" spans="1:10" ht="14.5" x14ac:dyDescent="0.35">
      <c r="A2324" s="202">
        <v>23434</v>
      </c>
      <c r="B2324" s="202" t="s">
        <v>2278</v>
      </c>
      <c r="D2324" s="203">
        <v>9</v>
      </c>
      <c r="E2324" s="203" t="s">
        <v>215</v>
      </c>
      <c r="F2324" s="202">
        <v>2020</v>
      </c>
      <c r="G2324" s="202">
        <v>16240</v>
      </c>
      <c r="H2324">
        <v>6242</v>
      </c>
      <c r="I2324">
        <v>612</v>
      </c>
      <c r="J2324">
        <v>919</v>
      </c>
    </row>
    <row r="2325" spans="1:10" ht="14.5" x14ac:dyDescent="0.35">
      <c r="A2325" s="202">
        <v>23450</v>
      </c>
      <c r="B2325" s="202" t="s">
        <v>2288</v>
      </c>
      <c r="D2325" s="203">
        <v>17.100000000000001</v>
      </c>
      <c r="E2325" s="203" t="s">
        <v>215</v>
      </c>
      <c r="F2325" s="202">
        <v>2020</v>
      </c>
      <c r="G2325" s="204">
        <v>1662115</v>
      </c>
      <c r="H2325">
        <v>17541</v>
      </c>
      <c r="I2325">
        <v>911</v>
      </c>
      <c r="J2325">
        <v>1718</v>
      </c>
    </row>
    <row r="2326" spans="1:10" ht="14.5" x14ac:dyDescent="0.35">
      <c r="A2326" s="202">
        <v>23450</v>
      </c>
      <c r="B2326" s="202" t="s">
        <v>2289</v>
      </c>
      <c r="D2326" s="203">
        <v>17.2</v>
      </c>
      <c r="E2326" s="203" t="s">
        <v>215</v>
      </c>
      <c r="F2326" s="202">
        <v>2020</v>
      </c>
      <c r="G2326" s="203">
        <v>2876</v>
      </c>
      <c r="H2326">
        <v>272</v>
      </c>
      <c r="I2326">
        <v>43</v>
      </c>
      <c r="J2326">
        <v>81</v>
      </c>
    </row>
    <row r="2327" spans="1:10" ht="14.5" x14ac:dyDescent="0.35">
      <c r="A2327" s="202">
        <v>23450</v>
      </c>
      <c r="B2327" s="202" t="s">
        <v>4477</v>
      </c>
      <c r="D2327" s="203">
        <v>19.100000000000001</v>
      </c>
      <c r="E2327" s="203" t="s">
        <v>215</v>
      </c>
      <c r="F2327" s="202">
        <v>2020</v>
      </c>
      <c r="G2327" s="205">
        <v>488</v>
      </c>
      <c r="H2327">
        <v>2276</v>
      </c>
      <c r="I2327">
        <v>151</v>
      </c>
      <c r="J2327">
        <v>285</v>
      </c>
    </row>
    <row r="2328" spans="1:10" ht="14.5" x14ac:dyDescent="0.35">
      <c r="A2328" s="202">
        <v>23450</v>
      </c>
      <c r="B2328" s="202" t="s">
        <v>4478</v>
      </c>
      <c r="D2328" s="203">
        <v>19.2</v>
      </c>
      <c r="E2328" s="203" t="s">
        <v>215</v>
      </c>
      <c r="F2328" s="204">
        <v>2020</v>
      </c>
      <c r="G2328" s="206">
        <v>6204</v>
      </c>
      <c r="H2328">
        <v>0</v>
      </c>
      <c r="I2328">
        <v>0</v>
      </c>
      <c r="J2328">
        <v>0</v>
      </c>
    </row>
    <row r="2329" spans="1:10" ht="14.5" x14ac:dyDescent="0.35">
      <c r="A2329" s="202">
        <v>23450</v>
      </c>
      <c r="B2329" s="202" t="s">
        <v>2290</v>
      </c>
      <c r="D2329" s="203">
        <v>19.3</v>
      </c>
      <c r="E2329" s="203" t="s">
        <v>215</v>
      </c>
      <c r="F2329" s="204">
        <v>2020</v>
      </c>
      <c r="G2329" s="205">
        <v>2314</v>
      </c>
      <c r="H2329">
        <v>9536</v>
      </c>
      <c r="I2329">
        <v>479</v>
      </c>
      <c r="J2329">
        <v>904</v>
      </c>
    </row>
    <row r="2330" spans="1:10" ht="14.5" x14ac:dyDescent="0.35">
      <c r="A2330" s="202">
        <v>23450</v>
      </c>
      <c r="B2330" s="202" t="s">
        <v>2291</v>
      </c>
      <c r="D2330" s="203">
        <v>19.399999999999999</v>
      </c>
      <c r="E2330" s="203" t="s">
        <v>215</v>
      </c>
      <c r="F2330" s="204">
        <v>2020</v>
      </c>
      <c r="G2330" s="206">
        <v>864751</v>
      </c>
      <c r="H2330">
        <v>0</v>
      </c>
      <c r="I2330">
        <v>0</v>
      </c>
      <c r="J2330">
        <v>0</v>
      </c>
    </row>
    <row r="2331" spans="1:10" ht="14.5" x14ac:dyDescent="0.35">
      <c r="A2331" s="202">
        <v>23450</v>
      </c>
      <c r="B2331" s="202" t="s">
        <v>4479</v>
      </c>
      <c r="D2331" s="203">
        <v>21.1</v>
      </c>
      <c r="E2331" s="203" t="s">
        <v>215</v>
      </c>
      <c r="F2331" s="202">
        <v>2020</v>
      </c>
      <c r="G2331" s="202">
        <v>30926</v>
      </c>
      <c r="H2331">
        <v>2657</v>
      </c>
      <c r="I2331">
        <v>158</v>
      </c>
      <c r="J2331">
        <v>299</v>
      </c>
    </row>
    <row r="2332" spans="1:10" ht="14.5" x14ac:dyDescent="0.35">
      <c r="A2332" s="202">
        <v>23450</v>
      </c>
      <c r="B2332" s="202" t="s">
        <v>2292</v>
      </c>
      <c r="D2332" s="203">
        <v>21.2</v>
      </c>
      <c r="E2332" s="203" t="s">
        <v>215</v>
      </c>
      <c r="F2332" s="202">
        <v>2020</v>
      </c>
      <c r="G2332" s="202">
        <v>186405</v>
      </c>
      <c r="H2332">
        <v>2249</v>
      </c>
      <c r="I2332">
        <v>111</v>
      </c>
      <c r="J2332">
        <v>209</v>
      </c>
    </row>
    <row r="2333" spans="1:10" ht="14.5" x14ac:dyDescent="0.35">
      <c r="A2333" s="202">
        <v>23450</v>
      </c>
      <c r="B2333" s="202" t="s">
        <v>2285</v>
      </c>
      <c r="D2333" s="203">
        <v>4</v>
      </c>
      <c r="E2333" s="203" t="s">
        <v>215</v>
      </c>
      <c r="F2333" s="202">
        <v>2020</v>
      </c>
      <c r="G2333" s="202">
        <v>55344</v>
      </c>
      <c r="H2333">
        <v>42340</v>
      </c>
      <c r="I2333">
        <v>2853</v>
      </c>
      <c r="J2333">
        <v>5382</v>
      </c>
    </row>
    <row r="2334" spans="1:10" ht="14.5" x14ac:dyDescent="0.35">
      <c r="A2334" s="202">
        <v>23450</v>
      </c>
      <c r="B2334" s="202" t="s">
        <v>2286</v>
      </c>
      <c r="D2334" s="203">
        <v>5.0999999999999996</v>
      </c>
      <c r="E2334" s="203" t="s">
        <v>215</v>
      </c>
      <c r="F2334" s="202">
        <v>2020</v>
      </c>
      <c r="G2334" s="202">
        <v>46459</v>
      </c>
      <c r="H2334">
        <v>8631</v>
      </c>
      <c r="I2334">
        <v>408</v>
      </c>
      <c r="J2334">
        <v>770</v>
      </c>
    </row>
    <row r="2335" spans="1:10" ht="14.5" x14ac:dyDescent="0.35">
      <c r="A2335" s="202">
        <v>23450</v>
      </c>
      <c r="B2335" s="202" t="s">
        <v>2287</v>
      </c>
      <c r="D2335" s="203">
        <v>5.2</v>
      </c>
      <c r="E2335" s="203" t="s">
        <v>215</v>
      </c>
      <c r="F2335" s="202">
        <v>2020</v>
      </c>
      <c r="G2335" s="202">
        <v>277817</v>
      </c>
      <c r="H2335">
        <v>7251</v>
      </c>
      <c r="I2335">
        <v>358</v>
      </c>
      <c r="J2335">
        <v>675</v>
      </c>
    </row>
    <row r="2336" spans="1:10" ht="14.5" x14ac:dyDescent="0.35">
      <c r="A2336" s="202">
        <v>23469</v>
      </c>
      <c r="B2336" s="202" t="s">
        <v>2295</v>
      </c>
      <c r="D2336" s="203">
        <v>17.100000000000001</v>
      </c>
      <c r="E2336" s="203" t="s">
        <v>215</v>
      </c>
      <c r="F2336" s="202">
        <v>2020</v>
      </c>
      <c r="G2336" s="204">
        <v>130639</v>
      </c>
      <c r="H2336">
        <v>2664</v>
      </c>
      <c r="I2336">
        <v>270</v>
      </c>
      <c r="J2336">
        <v>710</v>
      </c>
    </row>
    <row r="2337" spans="1:10" ht="14.5" x14ac:dyDescent="0.35">
      <c r="A2337" s="202">
        <v>23469</v>
      </c>
      <c r="B2337" s="202" t="s">
        <v>4480</v>
      </c>
      <c r="D2337" s="203">
        <v>17.2</v>
      </c>
      <c r="E2337" s="203" t="s">
        <v>215</v>
      </c>
      <c r="F2337" s="202">
        <v>2020</v>
      </c>
      <c r="G2337" s="203">
        <v>0</v>
      </c>
      <c r="H2337">
        <v>64</v>
      </c>
      <c r="I2337">
        <v>2</v>
      </c>
      <c r="J2337">
        <v>7</v>
      </c>
    </row>
    <row r="2338" spans="1:10" ht="14.5" x14ac:dyDescent="0.35">
      <c r="A2338" s="202">
        <v>23469</v>
      </c>
      <c r="B2338" s="202" t="s">
        <v>2293</v>
      </c>
      <c r="D2338" s="203">
        <v>4</v>
      </c>
      <c r="E2338" s="203" t="s">
        <v>215</v>
      </c>
      <c r="F2338" s="202">
        <v>2020</v>
      </c>
      <c r="G2338" s="202">
        <v>33267822</v>
      </c>
      <c r="H2338">
        <v>146140</v>
      </c>
      <c r="I2338">
        <v>9371</v>
      </c>
      <c r="J2338">
        <v>24596</v>
      </c>
    </row>
    <row r="2339" spans="1:10" ht="14.5" x14ac:dyDescent="0.35">
      <c r="A2339" s="202">
        <v>23469</v>
      </c>
      <c r="B2339" s="202" t="s">
        <v>2294</v>
      </c>
      <c r="D2339" s="203">
        <v>9</v>
      </c>
      <c r="E2339" s="203" t="s">
        <v>215</v>
      </c>
      <c r="F2339" s="202">
        <v>2020</v>
      </c>
      <c r="G2339" s="202">
        <v>6219246</v>
      </c>
      <c r="H2339">
        <v>125176</v>
      </c>
      <c r="I2339">
        <v>5753</v>
      </c>
      <c r="J2339">
        <v>15760</v>
      </c>
    </row>
    <row r="2340" spans="1:10" ht="14.5" x14ac:dyDescent="0.35">
      <c r="A2340" s="202">
        <v>23582</v>
      </c>
      <c r="B2340" s="202" t="s">
        <v>2296</v>
      </c>
      <c r="D2340" s="203">
        <v>1</v>
      </c>
      <c r="E2340" s="203" t="s">
        <v>215</v>
      </c>
      <c r="F2340" s="202">
        <v>2020</v>
      </c>
      <c r="G2340" s="202">
        <v>1634</v>
      </c>
      <c r="H2340">
        <v>602</v>
      </c>
      <c r="I2340">
        <v>22</v>
      </c>
      <c r="J2340">
        <v>57</v>
      </c>
    </row>
    <row r="2341" spans="1:10" ht="14.5" x14ac:dyDescent="0.35">
      <c r="A2341" s="202">
        <v>23582</v>
      </c>
      <c r="B2341" s="202" t="s">
        <v>2301</v>
      </c>
      <c r="D2341" s="203">
        <v>17.100000000000001</v>
      </c>
      <c r="E2341" s="203" t="s">
        <v>215</v>
      </c>
      <c r="F2341" s="202">
        <v>2020</v>
      </c>
      <c r="G2341" s="204">
        <v>144896</v>
      </c>
      <c r="H2341">
        <v>8572</v>
      </c>
      <c r="I2341">
        <v>361</v>
      </c>
      <c r="J2341">
        <v>1097</v>
      </c>
    </row>
    <row r="2342" spans="1:10" ht="14.5" x14ac:dyDescent="0.35">
      <c r="A2342" s="202">
        <v>23582</v>
      </c>
      <c r="B2342" s="202" t="s">
        <v>2302</v>
      </c>
      <c r="D2342" s="203">
        <v>17.2</v>
      </c>
      <c r="E2342" s="203" t="s">
        <v>215</v>
      </c>
      <c r="F2342" s="202">
        <v>2020</v>
      </c>
      <c r="G2342" s="203">
        <v>38167</v>
      </c>
      <c r="H2342">
        <v>164</v>
      </c>
      <c r="I2342">
        <v>9</v>
      </c>
      <c r="J2342">
        <v>24</v>
      </c>
    </row>
    <row r="2343" spans="1:10" ht="14.5" x14ac:dyDescent="0.35">
      <c r="A2343" s="202">
        <v>23582</v>
      </c>
      <c r="B2343" s="202" t="s">
        <v>2303</v>
      </c>
      <c r="D2343" s="203">
        <v>19.3</v>
      </c>
      <c r="E2343" s="203" t="s">
        <v>215</v>
      </c>
      <c r="F2343" s="204">
        <v>2020</v>
      </c>
      <c r="G2343" s="205">
        <v>21159</v>
      </c>
      <c r="H2343">
        <v>73548</v>
      </c>
      <c r="I2343">
        <v>2761</v>
      </c>
      <c r="J2343">
        <v>9486</v>
      </c>
    </row>
    <row r="2344" spans="1:10" ht="14.5" x14ac:dyDescent="0.35">
      <c r="A2344" s="202">
        <v>23582</v>
      </c>
      <c r="B2344" s="202" t="s">
        <v>2304</v>
      </c>
      <c r="D2344" s="203">
        <v>19.399999999999999</v>
      </c>
      <c r="E2344" s="203" t="s">
        <v>215</v>
      </c>
      <c r="F2344" s="204">
        <v>2020</v>
      </c>
      <c r="G2344" s="206">
        <v>993808</v>
      </c>
      <c r="H2344">
        <v>0</v>
      </c>
      <c r="I2344">
        <v>0</v>
      </c>
      <c r="J2344">
        <v>0</v>
      </c>
    </row>
    <row r="2345" spans="1:10" ht="14.5" x14ac:dyDescent="0.35">
      <c r="A2345" s="202">
        <v>23582</v>
      </c>
      <c r="B2345" s="202" t="s">
        <v>2297</v>
      </c>
      <c r="D2345" s="203">
        <v>2.1</v>
      </c>
      <c r="E2345" s="203" t="s">
        <v>215</v>
      </c>
      <c r="F2345" s="202">
        <v>2020</v>
      </c>
      <c r="G2345" s="202">
        <v>8865</v>
      </c>
      <c r="H2345">
        <v>2479</v>
      </c>
      <c r="I2345">
        <v>102</v>
      </c>
      <c r="J2345">
        <v>379</v>
      </c>
    </row>
    <row r="2346" spans="1:10" ht="14.5" x14ac:dyDescent="0.35">
      <c r="A2346" s="202">
        <v>23582</v>
      </c>
      <c r="B2346" s="202" t="s">
        <v>2305</v>
      </c>
      <c r="D2346" s="203">
        <v>21.2</v>
      </c>
      <c r="E2346" s="203" t="s">
        <v>215</v>
      </c>
      <c r="F2346" s="202">
        <v>2020</v>
      </c>
      <c r="G2346" s="202">
        <v>151082</v>
      </c>
      <c r="H2346">
        <v>16395</v>
      </c>
      <c r="I2346">
        <v>617</v>
      </c>
      <c r="J2346">
        <v>2132</v>
      </c>
    </row>
    <row r="2347" spans="1:10" ht="14.5" x14ac:dyDescent="0.35">
      <c r="A2347" s="202">
        <v>23582</v>
      </c>
      <c r="B2347" s="202" t="s">
        <v>2298</v>
      </c>
      <c r="D2347" s="203">
        <v>5.0999999999999996</v>
      </c>
      <c r="E2347" s="203" t="s">
        <v>215</v>
      </c>
      <c r="F2347" s="202">
        <v>2020</v>
      </c>
      <c r="G2347" s="202">
        <v>1263830</v>
      </c>
      <c r="H2347">
        <v>47889</v>
      </c>
      <c r="I2347">
        <v>1910</v>
      </c>
      <c r="J2347">
        <v>5861</v>
      </c>
    </row>
    <row r="2348" spans="1:10" ht="14.5" x14ac:dyDescent="0.35">
      <c r="A2348" s="202">
        <v>23582</v>
      </c>
      <c r="B2348" s="202" t="s">
        <v>2299</v>
      </c>
      <c r="D2348" s="203">
        <v>5.2</v>
      </c>
      <c r="E2348" s="203" t="s">
        <v>215</v>
      </c>
      <c r="F2348" s="202">
        <v>2020</v>
      </c>
      <c r="G2348" s="202">
        <v>773457</v>
      </c>
      <c r="H2348">
        <v>64490</v>
      </c>
      <c r="I2348">
        <v>2754</v>
      </c>
      <c r="J2348">
        <v>8365</v>
      </c>
    </row>
    <row r="2349" spans="1:10" ht="14.5" x14ac:dyDescent="0.35">
      <c r="A2349" s="202">
        <v>23582</v>
      </c>
      <c r="B2349" s="202" t="s">
        <v>2300</v>
      </c>
      <c r="D2349" s="203">
        <v>9</v>
      </c>
      <c r="E2349" s="203" t="s">
        <v>215</v>
      </c>
      <c r="F2349" s="202">
        <v>2020</v>
      </c>
      <c r="G2349" s="202">
        <v>490890</v>
      </c>
      <c r="H2349">
        <v>6050</v>
      </c>
      <c r="I2349">
        <v>222</v>
      </c>
      <c r="J2349">
        <v>690</v>
      </c>
    </row>
    <row r="2350" spans="1:10" ht="14.5" x14ac:dyDescent="0.35">
      <c r="A2350" s="202">
        <v>23647</v>
      </c>
      <c r="B2350" s="202" t="s">
        <v>2307</v>
      </c>
      <c r="D2350" s="203">
        <v>17.100000000000001</v>
      </c>
      <c r="E2350" s="203" t="s">
        <v>215</v>
      </c>
      <c r="F2350" s="202">
        <v>2020</v>
      </c>
      <c r="G2350" s="204">
        <v>924857</v>
      </c>
      <c r="H2350">
        <v>6535</v>
      </c>
      <c r="I2350">
        <v>0</v>
      </c>
      <c r="J2350">
        <v>1041</v>
      </c>
    </row>
    <row r="2351" spans="1:10" ht="14.5" x14ac:dyDescent="0.35">
      <c r="A2351" s="202">
        <v>23647</v>
      </c>
      <c r="B2351" s="202" t="s">
        <v>2308</v>
      </c>
      <c r="D2351" s="203">
        <v>17.2</v>
      </c>
      <c r="E2351" s="203" t="s">
        <v>215</v>
      </c>
      <c r="F2351" s="202">
        <v>2020</v>
      </c>
      <c r="G2351" s="203">
        <v>11131801</v>
      </c>
      <c r="H2351">
        <v>169450</v>
      </c>
      <c r="I2351">
        <v>3</v>
      </c>
      <c r="J2351">
        <v>26808</v>
      </c>
    </row>
    <row r="2352" spans="1:10" ht="14.5" x14ac:dyDescent="0.35">
      <c r="A2352" s="202">
        <v>23647</v>
      </c>
      <c r="B2352" s="202" t="s">
        <v>2309</v>
      </c>
      <c r="D2352" s="203">
        <v>19.100000000000001</v>
      </c>
      <c r="E2352" s="203" t="s">
        <v>215</v>
      </c>
      <c r="F2352" s="202">
        <v>2020</v>
      </c>
      <c r="G2352" s="205">
        <v>6114</v>
      </c>
      <c r="H2352">
        <v>2857</v>
      </c>
      <c r="I2352">
        <v>0</v>
      </c>
      <c r="J2352">
        <v>454</v>
      </c>
    </row>
    <row r="2353" spans="1:10" ht="14.5" x14ac:dyDescent="0.35">
      <c r="A2353" s="202">
        <v>23647</v>
      </c>
      <c r="B2353" s="202" t="s">
        <v>2310</v>
      </c>
      <c r="D2353" s="203">
        <v>19.2</v>
      </c>
      <c r="E2353" s="203" t="s">
        <v>215</v>
      </c>
      <c r="F2353" s="204">
        <v>2020</v>
      </c>
      <c r="G2353" s="206">
        <v>35787</v>
      </c>
      <c r="H2353">
        <v>0</v>
      </c>
      <c r="I2353">
        <v>0</v>
      </c>
      <c r="J2353">
        <v>0</v>
      </c>
    </row>
    <row r="2354" spans="1:10" ht="14.5" x14ac:dyDescent="0.35">
      <c r="A2354" s="202">
        <v>23647</v>
      </c>
      <c r="B2354" s="202" t="s">
        <v>2311</v>
      </c>
      <c r="D2354" s="203">
        <v>21.1</v>
      </c>
      <c r="E2354" s="203" t="s">
        <v>215</v>
      </c>
      <c r="F2354" s="202">
        <v>2020</v>
      </c>
      <c r="G2354" s="202">
        <v>271926</v>
      </c>
      <c r="H2354">
        <v>14747</v>
      </c>
      <c r="I2354">
        <v>0</v>
      </c>
      <c r="J2354">
        <v>2344</v>
      </c>
    </row>
    <row r="2355" spans="1:10" ht="14.5" x14ac:dyDescent="0.35">
      <c r="A2355" s="202">
        <v>23647</v>
      </c>
      <c r="B2355" s="202" t="s">
        <v>4481</v>
      </c>
      <c r="D2355" s="203">
        <v>23</v>
      </c>
      <c r="E2355" s="203" t="s">
        <v>215</v>
      </c>
      <c r="F2355" s="202">
        <v>2020</v>
      </c>
      <c r="G2355" s="202">
        <v>61475</v>
      </c>
      <c r="H2355">
        <v>472</v>
      </c>
      <c r="I2355">
        <v>0</v>
      </c>
      <c r="J2355">
        <v>74</v>
      </c>
    </row>
    <row r="2356" spans="1:10" ht="14.5" x14ac:dyDescent="0.35">
      <c r="A2356" s="202">
        <v>23647</v>
      </c>
      <c r="B2356" s="202" t="s">
        <v>2312</v>
      </c>
      <c r="D2356" s="203">
        <v>24</v>
      </c>
      <c r="E2356" s="203" t="s">
        <v>215</v>
      </c>
      <c r="F2356" s="202">
        <v>2020</v>
      </c>
      <c r="G2356" s="202">
        <v>17888</v>
      </c>
      <c r="H2356">
        <v>1892</v>
      </c>
      <c r="I2356">
        <v>0</v>
      </c>
      <c r="J2356">
        <v>308</v>
      </c>
    </row>
    <row r="2357" spans="1:10" ht="14.5" x14ac:dyDescent="0.35">
      <c r="A2357" s="202">
        <v>23647</v>
      </c>
      <c r="B2357" s="202" t="s">
        <v>4482</v>
      </c>
      <c r="D2357" s="203">
        <v>5.0999999999999996</v>
      </c>
      <c r="E2357" s="203" t="s">
        <v>215</v>
      </c>
      <c r="F2357" s="202">
        <v>2020</v>
      </c>
      <c r="G2357" s="202">
        <v>1537</v>
      </c>
      <c r="H2357">
        <v>4551</v>
      </c>
      <c r="I2357">
        <v>0</v>
      </c>
      <c r="J2357">
        <v>718</v>
      </c>
    </row>
    <row r="2358" spans="1:10" ht="14.5" x14ac:dyDescent="0.35">
      <c r="A2358" s="202">
        <v>23647</v>
      </c>
      <c r="B2358" s="202" t="s">
        <v>2306</v>
      </c>
      <c r="D2358" s="203">
        <v>9</v>
      </c>
      <c r="E2358" s="203" t="s">
        <v>215</v>
      </c>
      <c r="F2358" s="202">
        <v>2020</v>
      </c>
      <c r="G2358" s="202">
        <v>1520724</v>
      </c>
      <c r="H2358">
        <v>19948</v>
      </c>
      <c r="I2358">
        <v>0</v>
      </c>
      <c r="J2358">
        <v>3170</v>
      </c>
    </row>
    <row r="2359" spans="1:10" ht="14.5" x14ac:dyDescent="0.35">
      <c r="A2359" s="202">
        <v>23663</v>
      </c>
      <c r="B2359" s="202" t="s">
        <v>2313</v>
      </c>
      <c r="D2359" s="203">
        <v>1</v>
      </c>
      <c r="E2359" s="203" t="s">
        <v>215</v>
      </c>
      <c r="F2359" s="202">
        <v>2020</v>
      </c>
      <c r="G2359" s="202">
        <v>441322</v>
      </c>
      <c r="H2359">
        <v>2325</v>
      </c>
      <c r="I2359">
        <v>134</v>
      </c>
      <c r="J2359">
        <v>157</v>
      </c>
    </row>
    <row r="2360" spans="1:10" ht="14.5" x14ac:dyDescent="0.35">
      <c r="A2360" s="202">
        <v>23663</v>
      </c>
      <c r="B2360" s="202" t="s">
        <v>2316</v>
      </c>
      <c r="D2360" s="203">
        <v>17.100000000000001</v>
      </c>
      <c r="E2360" s="203" t="s">
        <v>215</v>
      </c>
      <c r="F2360" s="202">
        <v>2020</v>
      </c>
      <c r="G2360" s="204">
        <v>19358739</v>
      </c>
      <c r="H2360">
        <v>66024</v>
      </c>
      <c r="I2360">
        <v>3797</v>
      </c>
      <c r="J2360">
        <v>4917</v>
      </c>
    </row>
    <row r="2361" spans="1:10" ht="14.5" x14ac:dyDescent="0.35">
      <c r="A2361" s="202">
        <v>23663</v>
      </c>
      <c r="B2361" s="202" t="s">
        <v>2317</v>
      </c>
      <c r="D2361" s="203">
        <v>17.2</v>
      </c>
      <c r="E2361" s="203" t="s">
        <v>215</v>
      </c>
      <c r="F2361" s="202">
        <v>2020</v>
      </c>
      <c r="G2361" s="203">
        <v>585130</v>
      </c>
      <c r="H2361">
        <v>1717</v>
      </c>
      <c r="I2361">
        <v>99</v>
      </c>
      <c r="J2361">
        <v>128</v>
      </c>
    </row>
    <row r="2362" spans="1:10" ht="14.5" x14ac:dyDescent="0.35">
      <c r="A2362" s="202">
        <v>23663</v>
      </c>
      <c r="B2362" s="202" t="s">
        <v>2318</v>
      </c>
      <c r="D2362" s="203">
        <v>18</v>
      </c>
      <c r="E2362" s="203" t="s">
        <v>215</v>
      </c>
      <c r="F2362" s="202">
        <v>2020</v>
      </c>
      <c r="G2362" s="202">
        <v>3010857</v>
      </c>
      <c r="H2362">
        <v>9290</v>
      </c>
      <c r="I2362">
        <v>534</v>
      </c>
      <c r="J2362">
        <v>703</v>
      </c>
    </row>
    <row r="2363" spans="1:10" ht="14.5" x14ac:dyDescent="0.35">
      <c r="A2363" s="202">
        <v>23663</v>
      </c>
      <c r="B2363" s="202" t="s">
        <v>2319</v>
      </c>
      <c r="D2363" s="203">
        <v>19.3</v>
      </c>
      <c r="E2363" s="203" t="s">
        <v>215</v>
      </c>
      <c r="F2363" s="204">
        <v>2020</v>
      </c>
      <c r="G2363" s="205">
        <v>56329</v>
      </c>
      <c r="H2363">
        <v>41289</v>
      </c>
      <c r="I2363">
        <v>2374</v>
      </c>
      <c r="J2363">
        <v>2968</v>
      </c>
    </row>
    <row r="2364" spans="1:10" ht="14.5" x14ac:dyDescent="0.35">
      <c r="A2364" s="202">
        <v>23663</v>
      </c>
      <c r="B2364" s="202" t="s">
        <v>2320</v>
      </c>
      <c r="D2364" s="203">
        <v>19.399999999999999</v>
      </c>
      <c r="E2364" s="203" t="s">
        <v>215</v>
      </c>
      <c r="F2364" s="204">
        <v>2020</v>
      </c>
      <c r="G2364" s="206">
        <v>13427634</v>
      </c>
      <c r="H2364">
        <v>0</v>
      </c>
      <c r="I2364">
        <v>0</v>
      </c>
      <c r="J2364">
        <v>0</v>
      </c>
    </row>
    <row r="2365" spans="1:10" ht="14.5" x14ac:dyDescent="0.35">
      <c r="A2365" s="202">
        <v>23663</v>
      </c>
      <c r="B2365" s="202" t="s">
        <v>2314</v>
      </c>
      <c r="D2365" s="203">
        <v>2.1</v>
      </c>
      <c r="E2365" s="203" t="s">
        <v>215</v>
      </c>
      <c r="F2365" s="202">
        <v>2020</v>
      </c>
      <c r="G2365" s="202">
        <v>1213854</v>
      </c>
      <c r="H2365">
        <v>4086</v>
      </c>
      <c r="I2365">
        <v>235</v>
      </c>
      <c r="J2365">
        <v>280</v>
      </c>
    </row>
    <row r="2366" spans="1:10" ht="14.5" x14ac:dyDescent="0.35">
      <c r="A2366" s="202">
        <v>23663</v>
      </c>
      <c r="B2366" s="202" t="s">
        <v>2321</v>
      </c>
      <c r="D2366" s="203">
        <v>21.2</v>
      </c>
      <c r="E2366" s="203" t="s">
        <v>215</v>
      </c>
      <c r="F2366" s="202">
        <v>2020</v>
      </c>
      <c r="G2366" s="202">
        <v>4786725</v>
      </c>
      <c r="H2366">
        <v>16601</v>
      </c>
      <c r="I2366">
        <v>955</v>
      </c>
      <c r="J2366">
        <v>1247</v>
      </c>
    </row>
    <row r="2367" spans="1:10" ht="14.5" x14ac:dyDescent="0.35">
      <c r="A2367" s="202">
        <v>23663</v>
      </c>
      <c r="B2367" s="202" t="s">
        <v>2322</v>
      </c>
      <c r="D2367" s="203">
        <v>24</v>
      </c>
      <c r="E2367" s="203" t="s">
        <v>215</v>
      </c>
      <c r="F2367" s="202">
        <v>2020</v>
      </c>
      <c r="G2367" s="202">
        <v>542267</v>
      </c>
      <c r="H2367">
        <v>4757</v>
      </c>
      <c r="I2367">
        <v>273</v>
      </c>
      <c r="J2367">
        <v>368</v>
      </c>
    </row>
    <row r="2368" spans="1:10" ht="14.5" x14ac:dyDescent="0.35">
      <c r="A2368" s="202">
        <v>23663</v>
      </c>
      <c r="B2368" s="202" t="s">
        <v>2315</v>
      </c>
      <c r="D2368" s="203">
        <v>9</v>
      </c>
      <c r="E2368" s="203" t="s">
        <v>215</v>
      </c>
      <c r="F2368" s="202">
        <v>2020</v>
      </c>
      <c r="G2368" s="202">
        <v>596507</v>
      </c>
      <c r="H2368">
        <v>3200</v>
      </c>
      <c r="I2368">
        <v>184</v>
      </c>
      <c r="J2368">
        <v>233</v>
      </c>
    </row>
    <row r="2369" spans="1:10" ht="14.5" x14ac:dyDescent="0.35">
      <c r="A2369" s="202">
        <v>23728</v>
      </c>
      <c r="B2369" s="202" t="s">
        <v>2324</v>
      </c>
      <c r="D2369" s="203">
        <v>19.100000000000001</v>
      </c>
      <c r="E2369" s="203" t="s">
        <v>215</v>
      </c>
      <c r="F2369" s="202">
        <v>2020</v>
      </c>
      <c r="G2369" s="205">
        <v>19801</v>
      </c>
      <c r="H2369">
        <v>61288</v>
      </c>
      <c r="I2369">
        <v>2055</v>
      </c>
      <c r="J2369">
        <v>9826</v>
      </c>
    </row>
    <row r="2370" spans="1:10" ht="14.5" x14ac:dyDescent="0.35">
      <c r="A2370" s="202">
        <v>23728</v>
      </c>
      <c r="B2370" s="202" t="s">
        <v>2325</v>
      </c>
      <c r="D2370" s="203">
        <v>19.2</v>
      </c>
      <c r="E2370" s="203" t="s">
        <v>215</v>
      </c>
      <c r="F2370" s="204">
        <v>2020</v>
      </c>
      <c r="G2370" s="206">
        <v>306885</v>
      </c>
      <c r="H2370">
        <v>0</v>
      </c>
      <c r="I2370">
        <v>0</v>
      </c>
      <c r="J2370">
        <v>0</v>
      </c>
    </row>
    <row r="2371" spans="1:10" ht="14.5" x14ac:dyDescent="0.35">
      <c r="A2371" s="202">
        <v>23728</v>
      </c>
      <c r="B2371" s="202" t="s">
        <v>2326</v>
      </c>
      <c r="D2371" s="203">
        <v>21.1</v>
      </c>
      <c r="E2371" s="203" t="s">
        <v>215</v>
      </c>
      <c r="F2371" s="202">
        <v>2020</v>
      </c>
      <c r="G2371" s="202">
        <v>501000</v>
      </c>
      <c r="H2371">
        <v>61994</v>
      </c>
      <c r="I2371">
        <v>2079</v>
      </c>
      <c r="J2371">
        <v>9939</v>
      </c>
    </row>
    <row r="2372" spans="1:10" ht="14.5" x14ac:dyDescent="0.35">
      <c r="A2372" s="202">
        <v>23728</v>
      </c>
      <c r="B2372" s="202" t="s">
        <v>2323</v>
      </c>
      <c r="D2372" s="203">
        <v>5.0999999999999996</v>
      </c>
      <c r="E2372" s="203" t="s">
        <v>215</v>
      </c>
      <c r="F2372" s="202">
        <v>2020</v>
      </c>
      <c r="G2372" s="202">
        <v>15283434</v>
      </c>
      <c r="H2372">
        <v>44582</v>
      </c>
      <c r="I2372">
        <v>1495</v>
      </c>
      <c r="J2372">
        <v>7148</v>
      </c>
    </row>
    <row r="2373" spans="1:10" ht="14.5" x14ac:dyDescent="0.35">
      <c r="A2373" s="202">
        <v>23752</v>
      </c>
      <c r="B2373" s="202" t="s">
        <v>4483</v>
      </c>
      <c r="D2373" s="203">
        <v>17.100000000000001</v>
      </c>
      <c r="E2373" s="203" t="s">
        <v>215</v>
      </c>
      <c r="F2373" s="202">
        <v>2020</v>
      </c>
      <c r="G2373" s="204">
        <v>1181614</v>
      </c>
      <c r="H2373">
        <v>17162</v>
      </c>
      <c r="I2373">
        <v>3158</v>
      </c>
      <c r="J2373">
        <v>369</v>
      </c>
    </row>
    <row r="2374" spans="1:10" ht="14.5" x14ac:dyDescent="0.35">
      <c r="A2374" s="202">
        <v>23752</v>
      </c>
      <c r="B2374" s="202" t="s">
        <v>4484</v>
      </c>
      <c r="D2374" s="203">
        <v>17.2</v>
      </c>
      <c r="E2374" s="203" t="s">
        <v>215</v>
      </c>
      <c r="F2374" s="202">
        <v>2020</v>
      </c>
      <c r="G2374" s="203">
        <v>3107362</v>
      </c>
      <c r="H2374">
        <v>47202</v>
      </c>
      <c r="I2374">
        <v>8685</v>
      </c>
      <c r="J2374">
        <v>1015</v>
      </c>
    </row>
    <row r="2375" spans="1:10" ht="14.5" x14ac:dyDescent="0.35">
      <c r="A2375" s="202">
        <v>23752</v>
      </c>
      <c r="B2375" s="202" t="s">
        <v>2327</v>
      </c>
      <c r="D2375" s="203">
        <v>5.0999999999999996</v>
      </c>
      <c r="E2375" s="203" t="s">
        <v>215</v>
      </c>
      <c r="F2375" s="202">
        <v>2020</v>
      </c>
      <c r="G2375" s="202">
        <v>6468889</v>
      </c>
      <c r="H2375">
        <v>15236</v>
      </c>
      <c r="I2375">
        <v>2804</v>
      </c>
      <c r="J2375">
        <v>328</v>
      </c>
    </row>
    <row r="2376" spans="1:10" ht="14.5" x14ac:dyDescent="0.35">
      <c r="A2376" s="202">
        <v>23752</v>
      </c>
      <c r="B2376" s="202" t="s">
        <v>2328</v>
      </c>
      <c r="D2376" s="203">
        <v>9</v>
      </c>
      <c r="E2376" s="203" t="s">
        <v>215</v>
      </c>
      <c r="F2376" s="202">
        <v>2020</v>
      </c>
      <c r="G2376" s="202">
        <v>386518</v>
      </c>
      <c r="H2376">
        <v>12883</v>
      </c>
      <c r="I2376">
        <v>2370</v>
      </c>
      <c r="J2376">
        <v>277</v>
      </c>
    </row>
    <row r="2377" spans="1:10" ht="14.5" x14ac:dyDescent="0.35">
      <c r="A2377" s="202">
        <v>23760</v>
      </c>
      <c r="B2377" s="202" t="s">
        <v>2333</v>
      </c>
      <c r="D2377" s="203">
        <v>17.100000000000001</v>
      </c>
      <c r="E2377" s="203" t="s">
        <v>215</v>
      </c>
      <c r="F2377" s="202">
        <v>2020</v>
      </c>
      <c r="G2377" s="204">
        <v>659195</v>
      </c>
      <c r="H2377">
        <v>10693</v>
      </c>
      <c r="I2377">
        <v>531</v>
      </c>
      <c r="J2377">
        <v>947</v>
      </c>
    </row>
    <row r="2378" spans="1:10" ht="14.5" x14ac:dyDescent="0.35">
      <c r="A2378" s="202">
        <v>23760</v>
      </c>
      <c r="B2378" s="202" t="s">
        <v>4485</v>
      </c>
      <c r="D2378" s="203">
        <v>17.2</v>
      </c>
      <c r="E2378" s="203" t="s">
        <v>215</v>
      </c>
      <c r="F2378" s="202">
        <v>2020</v>
      </c>
      <c r="G2378" s="203">
        <v>0</v>
      </c>
      <c r="H2378">
        <v>0</v>
      </c>
      <c r="I2378">
        <v>0</v>
      </c>
      <c r="J2378">
        <v>0</v>
      </c>
    </row>
    <row r="2379" spans="1:10" ht="14.5" x14ac:dyDescent="0.35">
      <c r="A2379" s="202">
        <v>23760</v>
      </c>
      <c r="B2379" s="202" t="s">
        <v>2329</v>
      </c>
      <c r="D2379" s="203">
        <v>4</v>
      </c>
      <c r="E2379" s="203" t="s">
        <v>215</v>
      </c>
      <c r="F2379" s="202">
        <v>2020</v>
      </c>
      <c r="G2379" s="202">
        <v>77018341</v>
      </c>
      <c r="H2379">
        <v>661013</v>
      </c>
      <c r="I2379">
        <v>35993</v>
      </c>
      <c r="J2379">
        <v>58940</v>
      </c>
    </row>
    <row r="2380" spans="1:10" ht="14.5" x14ac:dyDescent="0.35">
      <c r="A2380" s="202">
        <v>23760</v>
      </c>
      <c r="B2380" s="202" t="s">
        <v>2330</v>
      </c>
      <c r="D2380" s="203">
        <v>5.0999999999999996</v>
      </c>
      <c r="E2380" s="203" t="s">
        <v>215</v>
      </c>
      <c r="F2380" s="202">
        <v>2020</v>
      </c>
      <c r="G2380" s="202">
        <v>7040650</v>
      </c>
      <c r="H2380">
        <v>72320</v>
      </c>
      <c r="I2380">
        <v>3319</v>
      </c>
      <c r="J2380">
        <v>8503</v>
      </c>
    </row>
    <row r="2381" spans="1:10" ht="14.5" x14ac:dyDescent="0.35">
      <c r="A2381" s="202">
        <v>23760</v>
      </c>
      <c r="B2381" s="202" t="s">
        <v>2331</v>
      </c>
      <c r="D2381" s="203">
        <v>5.2</v>
      </c>
      <c r="E2381" s="203" t="s">
        <v>215</v>
      </c>
      <c r="F2381" s="202">
        <v>2020</v>
      </c>
      <c r="G2381" s="202">
        <v>2984599</v>
      </c>
      <c r="H2381">
        <v>24908</v>
      </c>
      <c r="I2381">
        <v>1089</v>
      </c>
      <c r="J2381">
        <v>2891</v>
      </c>
    </row>
    <row r="2382" spans="1:10" ht="14.5" x14ac:dyDescent="0.35">
      <c r="A2382" s="202">
        <v>23760</v>
      </c>
      <c r="B2382" s="202" t="s">
        <v>2332</v>
      </c>
      <c r="D2382" s="203">
        <v>9</v>
      </c>
      <c r="E2382" s="203" t="s">
        <v>215</v>
      </c>
      <c r="F2382" s="202">
        <v>2020</v>
      </c>
      <c r="G2382" s="202">
        <v>1425120</v>
      </c>
      <c r="H2382">
        <v>12061</v>
      </c>
      <c r="I2382">
        <v>315</v>
      </c>
      <c r="J2382">
        <v>714</v>
      </c>
    </row>
    <row r="2383" spans="1:10" ht="14.5" x14ac:dyDescent="0.35">
      <c r="A2383" s="202">
        <v>23779</v>
      </c>
      <c r="B2383" s="202" t="s">
        <v>2334</v>
      </c>
      <c r="D2383" s="203">
        <v>1</v>
      </c>
      <c r="E2383" s="203" t="s">
        <v>215</v>
      </c>
      <c r="F2383" s="202">
        <v>2020</v>
      </c>
      <c r="G2383" s="202">
        <v>74234</v>
      </c>
      <c r="H2383">
        <v>27135</v>
      </c>
      <c r="I2383">
        <v>1710</v>
      </c>
      <c r="J2383">
        <v>2641</v>
      </c>
    </row>
    <row r="2384" spans="1:10" ht="14.5" x14ac:dyDescent="0.35">
      <c r="A2384" s="202">
        <v>23779</v>
      </c>
      <c r="B2384" s="202" t="s">
        <v>2338</v>
      </c>
      <c r="D2384" s="203">
        <v>17.100000000000001</v>
      </c>
      <c r="E2384" s="203" t="s">
        <v>215</v>
      </c>
      <c r="F2384" s="202">
        <v>2020</v>
      </c>
      <c r="G2384" s="204">
        <v>2940366</v>
      </c>
      <c r="H2384">
        <v>52328</v>
      </c>
      <c r="I2384">
        <v>2691</v>
      </c>
      <c r="J2384">
        <v>6417</v>
      </c>
    </row>
    <row r="2385" spans="1:10" ht="14.5" x14ac:dyDescent="0.35">
      <c r="A2385" s="202">
        <v>23779</v>
      </c>
      <c r="B2385" s="202" t="s">
        <v>4486</v>
      </c>
      <c r="D2385" s="203">
        <v>17.2</v>
      </c>
      <c r="E2385" s="203" t="s">
        <v>215</v>
      </c>
      <c r="F2385" s="202">
        <v>2020</v>
      </c>
      <c r="G2385" s="203">
        <v>0</v>
      </c>
      <c r="H2385">
        <v>0</v>
      </c>
      <c r="I2385">
        <v>0</v>
      </c>
      <c r="J2385">
        <v>0</v>
      </c>
    </row>
    <row r="2386" spans="1:10" ht="14.5" x14ac:dyDescent="0.35">
      <c r="A2386" s="202">
        <v>23779</v>
      </c>
      <c r="B2386" s="202" t="s">
        <v>2339</v>
      </c>
      <c r="D2386" s="203">
        <v>18</v>
      </c>
      <c r="E2386" s="203" t="s">
        <v>215</v>
      </c>
      <c r="F2386" s="202">
        <v>2020</v>
      </c>
      <c r="G2386" s="202">
        <v>169542</v>
      </c>
      <c r="H2386">
        <v>1255</v>
      </c>
      <c r="I2386">
        <v>67</v>
      </c>
      <c r="J2386">
        <v>156</v>
      </c>
    </row>
    <row r="2387" spans="1:10" ht="14.5" x14ac:dyDescent="0.35">
      <c r="A2387" s="202">
        <v>23779</v>
      </c>
      <c r="B2387" s="202" t="s">
        <v>2340</v>
      </c>
      <c r="D2387" s="203">
        <v>19.3</v>
      </c>
      <c r="E2387" s="203" t="s">
        <v>215</v>
      </c>
      <c r="F2387" s="204">
        <v>2020</v>
      </c>
      <c r="G2387" s="205">
        <v>882</v>
      </c>
      <c r="H2387">
        <v>25259</v>
      </c>
      <c r="I2387">
        <v>1004</v>
      </c>
      <c r="J2387">
        <v>3125</v>
      </c>
    </row>
    <row r="2388" spans="1:10" ht="14.5" x14ac:dyDescent="0.35">
      <c r="A2388" s="202">
        <v>23779</v>
      </c>
      <c r="B2388" s="202" t="s">
        <v>2341</v>
      </c>
      <c r="D2388" s="203">
        <v>19.399999999999999</v>
      </c>
      <c r="E2388" s="203" t="s">
        <v>215</v>
      </c>
      <c r="F2388" s="204">
        <v>2020</v>
      </c>
      <c r="G2388" s="206">
        <v>297100</v>
      </c>
      <c r="H2388">
        <v>0</v>
      </c>
      <c r="I2388">
        <v>0</v>
      </c>
      <c r="J2388">
        <v>0</v>
      </c>
    </row>
    <row r="2389" spans="1:10" ht="14.5" x14ac:dyDescent="0.35">
      <c r="A2389" s="202">
        <v>23779</v>
      </c>
      <c r="B2389" s="202" t="s">
        <v>2335</v>
      </c>
      <c r="D2389" s="203">
        <v>2.1</v>
      </c>
      <c r="E2389" s="203" t="s">
        <v>215</v>
      </c>
      <c r="F2389" s="202">
        <v>2020</v>
      </c>
      <c r="G2389" s="202">
        <v>372074</v>
      </c>
      <c r="H2389">
        <v>22700</v>
      </c>
      <c r="I2389">
        <v>1332</v>
      </c>
      <c r="J2389">
        <v>2259</v>
      </c>
    </row>
    <row r="2390" spans="1:10" ht="14.5" x14ac:dyDescent="0.35">
      <c r="A2390" s="202">
        <v>23779</v>
      </c>
      <c r="B2390" s="202" t="s">
        <v>2342</v>
      </c>
      <c r="D2390" s="203">
        <v>21.2</v>
      </c>
      <c r="E2390" s="203" t="s">
        <v>215</v>
      </c>
      <c r="F2390" s="202">
        <v>2020</v>
      </c>
      <c r="G2390" s="202">
        <v>81006</v>
      </c>
      <c r="H2390">
        <v>7918</v>
      </c>
      <c r="I2390">
        <v>317</v>
      </c>
      <c r="J2390">
        <v>975</v>
      </c>
    </row>
    <row r="2391" spans="1:10" ht="14.5" x14ac:dyDescent="0.35">
      <c r="A2391" s="202">
        <v>23779</v>
      </c>
      <c r="B2391" s="202" t="s">
        <v>2336</v>
      </c>
      <c r="D2391" s="203">
        <v>5.0999999999999996</v>
      </c>
      <c r="E2391" s="203" t="s">
        <v>215</v>
      </c>
      <c r="F2391" s="202">
        <v>2020</v>
      </c>
      <c r="G2391" s="202">
        <v>4367291</v>
      </c>
      <c r="H2391">
        <v>51324</v>
      </c>
      <c r="I2391">
        <v>2085</v>
      </c>
      <c r="J2391">
        <v>6308</v>
      </c>
    </row>
    <row r="2392" spans="1:10" ht="14.5" x14ac:dyDescent="0.35">
      <c r="A2392" s="202">
        <v>23779</v>
      </c>
      <c r="B2392" s="202" t="s">
        <v>2337</v>
      </c>
      <c r="D2392" s="203">
        <v>5.2</v>
      </c>
      <c r="E2392" s="203" t="s">
        <v>215</v>
      </c>
      <c r="F2392" s="202">
        <v>2020</v>
      </c>
      <c r="G2392" s="202">
        <v>2630292</v>
      </c>
      <c r="H2392">
        <v>25715</v>
      </c>
      <c r="I2392">
        <v>1353</v>
      </c>
      <c r="J2392">
        <v>3335</v>
      </c>
    </row>
    <row r="2393" spans="1:10" ht="14.5" x14ac:dyDescent="0.35">
      <c r="A2393" s="202">
        <v>23787</v>
      </c>
      <c r="B2393" s="202" t="s">
        <v>2343</v>
      </c>
      <c r="D2393" s="203">
        <v>1</v>
      </c>
      <c r="E2393" s="203" t="s">
        <v>215</v>
      </c>
      <c r="F2393" s="202">
        <v>2020</v>
      </c>
      <c r="G2393" s="202">
        <v>69282</v>
      </c>
      <c r="H2393">
        <v>31913</v>
      </c>
      <c r="I2393">
        <v>1282</v>
      </c>
      <c r="J2393">
        <v>2669</v>
      </c>
    </row>
    <row r="2394" spans="1:10" ht="14.5" x14ac:dyDescent="0.35">
      <c r="A2394" s="202">
        <v>23787</v>
      </c>
      <c r="B2394" s="202" t="s">
        <v>2349</v>
      </c>
      <c r="D2394" s="203">
        <v>17.100000000000001</v>
      </c>
      <c r="E2394" s="203" t="s">
        <v>215</v>
      </c>
      <c r="F2394" s="202">
        <v>2020</v>
      </c>
      <c r="G2394" s="204">
        <v>9961658</v>
      </c>
      <c r="H2394">
        <v>191636</v>
      </c>
      <c r="I2394">
        <v>11979</v>
      </c>
      <c r="J2394">
        <v>19236</v>
      </c>
    </row>
    <row r="2395" spans="1:10" ht="14.5" x14ac:dyDescent="0.35">
      <c r="A2395" s="202">
        <v>23787</v>
      </c>
      <c r="B2395" s="202" t="s">
        <v>2350</v>
      </c>
      <c r="D2395" s="203">
        <v>17.2</v>
      </c>
      <c r="E2395" s="203" t="s">
        <v>215</v>
      </c>
      <c r="F2395" s="202">
        <v>2020</v>
      </c>
      <c r="G2395" s="203">
        <v>126516</v>
      </c>
      <c r="H2395">
        <v>4415</v>
      </c>
      <c r="I2395">
        <v>60</v>
      </c>
      <c r="J2395">
        <v>55</v>
      </c>
    </row>
    <row r="2396" spans="1:10" ht="14.5" x14ac:dyDescent="0.35">
      <c r="A2396" s="202">
        <v>23787</v>
      </c>
      <c r="B2396" s="202" t="s">
        <v>2351</v>
      </c>
      <c r="D2396" s="203">
        <v>18</v>
      </c>
      <c r="E2396" s="203" t="s">
        <v>215</v>
      </c>
      <c r="F2396" s="202">
        <v>2020</v>
      </c>
      <c r="G2396" s="202">
        <v>672746</v>
      </c>
      <c r="H2396">
        <v>14479</v>
      </c>
      <c r="I2396">
        <v>642</v>
      </c>
      <c r="J2396">
        <v>1128</v>
      </c>
    </row>
    <row r="2397" spans="1:10" ht="14.5" x14ac:dyDescent="0.35">
      <c r="A2397" s="202">
        <v>23787</v>
      </c>
      <c r="B2397" s="202" t="s">
        <v>2352</v>
      </c>
      <c r="D2397" s="203">
        <v>19.100000000000001</v>
      </c>
      <c r="E2397" s="203" t="s">
        <v>215</v>
      </c>
      <c r="F2397" s="202">
        <v>2020</v>
      </c>
      <c r="G2397" s="205">
        <v>1071917</v>
      </c>
      <c r="H2397">
        <v>704936</v>
      </c>
      <c r="I2397">
        <v>33449</v>
      </c>
      <c r="J2397">
        <v>149074</v>
      </c>
    </row>
    <row r="2398" spans="1:10" ht="14.5" x14ac:dyDescent="0.35">
      <c r="A2398" s="202">
        <v>23787</v>
      </c>
      <c r="B2398" s="202" t="s">
        <v>2353</v>
      </c>
      <c r="D2398" s="203">
        <v>19.2</v>
      </c>
      <c r="E2398" s="203" t="s">
        <v>215</v>
      </c>
      <c r="F2398" s="204">
        <v>2020</v>
      </c>
      <c r="G2398" s="206">
        <v>23958379</v>
      </c>
      <c r="H2398">
        <v>0</v>
      </c>
      <c r="I2398">
        <v>0</v>
      </c>
      <c r="J2398">
        <v>0</v>
      </c>
    </row>
    <row r="2399" spans="1:10" ht="14.5" x14ac:dyDescent="0.35">
      <c r="A2399" s="202">
        <v>23787</v>
      </c>
      <c r="B2399" s="202" t="s">
        <v>2354</v>
      </c>
      <c r="D2399" s="203">
        <v>19.3</v>
      </c>
      <c r="E2399" s="203" t="s">
        <v>215</v>
      </c>
      <c r="F2399" s="204">
        <v>2020</v>
      </c>
      <c r="G2399" s="205">
        <v>33164</v>
      </c>
      <c r="H2399">
        <v>183494</v>
      </c>
      <c r="I2399">
        <v>7174</v>
      </c>
      <c r="J2399">
        <v>20307</v>
      </c>
    </row>
    <row r="2400" spans="1:10" ht="14.5" x14ac:dyDescent="0.35">
      <c r="A2400" s="202">
        <v>23787</v>
      </c>
      <c r="B2400" s="202" t="s">
        <v>2355</v>
      </c>
      <c r="D2400" s="203">
        <v>19.399999999999999</v>
      </c>
      <c r="E2400" s="203" t="s">
        <v>215</v>
      </c>
      <c r="F2400" s="204">
        <v>2020</v>
      </c>
      <c r="G2400" s="206">
        <v>5903864</v>
      </c>
      <c r="H2400">
        <v>0</v>
      </c>
      <c r="I2400">
        <v>0</v>
      </c>
      <c r="J2400">
        <v>0</v>
      </c>
    </row>
    <row r="2401" spans="1:10" ht="14.5" x14ac:dyDescent="0.35">
      <c r="A2401" s="202">
        <v>23787</v>
      </c>
      <c r="B2401" s="202" t="s">
        <v>2344</v>
      </c>
      <c r="D2401" s="203">
        <v>2.1</v>
      </c>
      <c r="E2401" s="203" t="s">
        <v>215</v>
      </c>
      <c r="F2401" s="202">
        <v>2020</v>
      </c>
      <c r="G2401" s="202">
        <v>213811</v>
      </c>
      <c r="H2401">
        <v>53667</v>
      </c>
      <c r="I2401">
        <v>2035</v>
      </c>
      <c r="J2401">
        <v>4539</v>
      </c>
    </row>
    <row r="2402" spans="1:10" ht="14.5" x14ac:dyDescent="0.35">
      <c r="A2402" s="202">
        <v>23787</v>
      </c>
      <c r="B2402" s="202" t="s">
        <v>2356</v>
      </c>
      <c r="D2402" s="203">
        <v>21.1</v>
      </c>
      <c r="E2402" s="203" t="s">
        <v>215</v>
      </c>
      <c r="F2402" s="202">
        <v>2020</v>
      </c>
      <c r="G2402" s="202">
        <v>17509277</v>
      </c>
      <c r="H2402">
        <v>516790</v>
      </c>
      <c r="I2402">
        <v>29813</v>
      </c>
      <c r="J2402">
        <v>77245</v>
      </c>
    </row>
    <row r="2403" spans="1:10" ht="14.5" x14ac:dyDescent="0.35">
      <c r="A2403" s="202">
        <v>23787</v>
      </c>
      <c r="B2403" s="202" t="s">
        <v>2357</v>
      </c>
      <c r="D2403" s="203">
        <v>21.2</v>
      </c>
      <c r="E2403" s="203" t="s">
        <v>215</v>
      </c>
      <c r="F2403" s="202">
        <v>2020</v>
      </c>
      <c r="G2403" s="202">
        <v>1894398</v>
      </c>
      <c r="H2403">
        <v>55502</v>
      </c>
      <c r="I2403">
        <v>2205</v>
      </c>
      <c r="J2403">
        <v>5632</v>
      </c>
    </row>
    <row r="2404" spans="1:10" ht="14.5" x14ac:dyDescent="0.35">
      <c r="A2404" s="202">
        <v>23787</v>
      </c>
      <c r="B2404" s="202" t="s">
        <v>2358</v>
      </c>
      <c r="D2404" s="203">
        <v>23</v>
      </c>
      <c r="E2404" s="203" t="s">
        <v>215</v>
      </c>
      <c r="F2404" s="202">
        <v>2020</v>
      </c>
      <c r="G2404" s="202">
        <v>78747</v>
      </c>
      <c r="H2404">
        <v>2220</v>
      </c>
      <c r="I2404">
        <v>464</v>
      </c>
      <c r="J2404">
        <v>50</v>
      </c>
    </row>
    <row r="2405" spans="1:10" ht="14.5" x14ac:dyDescent="0.35">
      <c r="A2405" s="202">
        <v>23787</v>
      </c>
      <c r="B2405" s="202" t="s">
        <v>2359</v>
      </c>
      <c r="D2405" s="203">
        <v>24</v>
      </c>
      <c r="E2405" s="203" t="s">
        <v>215</v>
      </c>
      <c r="F2405" s="202">
        <v>2020</v>
      </c>
      <c r="G2405" s="202">
        <v>4917324</v>
      </c>
      <c r="H2405">
        <v>72176</v>
      </c>
      <c r="I2405">
        <v>18794</v>
      </c>
      <c r="J2405">
        <v>1123</v>
      </c>
    </row>
    <row r="2406" spans="1:10" ht="14.5" x14ac:dyDescent="0.35">
      <c r="A2406" s="202">
        <v>23787</v>
      </c>
      <c r="B2406" s="202" t="s">
        <v>2345</v>
      </c>
      <c r="D2406" s="203">
        <v>4</v>
      </c>
      <c r="E2406" s="203" t="s">
        <v>215</v>
      </c>
      <c r="F2406" s="202">
        <v>2020</v>
      </c>
      <c r="G2406" s="202">
        <v>92567642</v>
      </c>
      <c r="H2406">
        <v>584354</v>
      </c>
      <c r="I2406">
        <v>26008</v>
      </c>
      <c r="J2406">
        <v>47274</v>
      </c>
    </row>
    <row r="2407" spans="1:10" ht="14.5" x14ac:dyDescent="0.35">
      <c r="A2407" s="202">
        <v>23787</v>
      </c>
      <c r="B2407" s="202" t="s">
        <v>2346</v>
      </c>
      <c r="D2407" s="203">
        <v>5.0999999999999996</v>
      </c>
      <c r="E2407" s="203" t="s">
        <v>215</v>
      </c>
      <c r="F2407" s="202">
        <v>2020</v>
      </c>
      <c r="G2407" s="202">
        <v>5962717</v>
      </c>
      <c r="H2407">
        <v>233853</v>
      </c>
      <c r="I2407">
        <v>9569</v>
      </c>
      <c r="J2407">
        <v>26336</v>
      </c>
    </row>
    <row r="2408" spans="1:10" ht="14.5" x14ac:dyDescent="0.35">
      <c r="A2408" s="202">
        <v>23787</v>
      </c>
      <c r="B2408" s="202" t="s">
        <v>2347</v>
      </c>
      <c r="D2408" s="203">
        <v>5.2</v>
      </c>
      <c r="E2408" s="203" t="s">
        <v>215</v>
      </c>
      <c r="F2408" s="202">
        <v>2020</v>
      </c>
      <c r="G2408" s="202">
        <v>968460</v>
      </c>
      <c r="H2408">
        <v>93388</v>
      </c>
      <c r="I2408">
        <v>4421</v>
      </c>
      <c r="J2408">
        <v>11491</v>
      </c>
    </row>
    <row r="2409" spans="1:10" ht="14.5" x14ac:dyDescent="0.35">
      <c r="A2409" s="202">
        <v>23787</v>
      </c>
      <c r="B2409" s="202" t="s">
        <v>2348</v>
      </c>
      <c r="D2409" s="203">
        <v>9</v>
      </c>
      <c r="E2409" s="203" t="s">
        <v>215</v>
      </c>
      <c r="F2409" s="202">
        <v>2020</v>
      </c>
      <c r="G2409" s="202">
        <v>4727814</v>
      </c>
      <c r="H2409">
        <v>82702</v>
      </c>
      <c r="I2409">
        <v>2581</v>
      </c>
      <c r="J2409">
        <v>9510</v>
      </c>
    </row>
    <row r="2410" spans="1:10" ht="14.5" x14ac:dyDescent="0.35">
      <c r="A2410" s="202">
        <v>23809</v>
      </c>
      <c r="B2410" s="202" t="s">
        <v>2360</v>
      </c>
      <c r="D2410" s="203">
        <v>1</v>
      </c>
      <c r="E2410" s="203" t="s">
        <v>215</v>
      </c>
      <c r="F2410" s="202">
        <v>2020</v>
      </c>
      <c r="G2410" s="202">
        <v>85175</v>
      </c>
      <c r="H2410">
        <v>1767</v>
      </c>
      <c r="I2410">
        <v>155</v>
      </c>
      <c r="J2410">
        <v>40</v>
      </c>
    </row>
    <row r="2411" spans="1:10" ht="14.5" x14ac:dyDescent="0.35">
      <c r="A2411" s="202">
        <v>23809</v>
      </c>
      <c r="B2411" s="202" t="s">
        <v>2365</v>
      </c>
      <c r="D2411" s="203">
        <v>11</v>
      </c>
      <c r="E2411" s="203" t="s">
        <v>215</v>
      </c>
      <c r="F2411" s="202">
        <v>2020</v>
      </c>
      <c r="G2411" s="202">
        <v>30590</v>
      </c>
      <c r="H2411">
        <v>134</v>
      </c>
      <c r="I2411">
        <v>12</v>
      </c>
      <c r="J2411">
        <v>3</v>
      </c>
    </row>
    <row r="2412" spans="1:10" ht="14.5" x14ac:dyDescent="0.35">
      <c r="A2412" s="202">
        <v>23809</v>
      </c>
      <c r="B2412" s="202" t="s">
        <v>2366</v>
      </c>
      <c r="D2412" s="203">
        <v>17.100000000000001</v>
      </c>
      <c r="E2412" s="203" t="s">
        <v>215</v>
      </c>
      <c r="F2412" s="202">
        <v>2020</v>
      </c>
      <c r="G2412" s="204">
        <v>342068</v>
      </c>
      <c r="H2412">
        <v>7808</v>
      </c>
      <c r="I2412">
        <v>684</v>
      </c>
      <c r="J2412">
        <v>177</v>
      </c>
    </row>
    <row r="2413" spans="1:10" ht="14.5" x14ac:dyDescent="0.35">
      <c r="A2413" s="202">
        <v>23809</v>
      </c>
      <c r="B2413" s="202" t="s">
        <v>2367</v>
      </c>
      <c r="D2413" s="203">
        <v>17.2</v>
      </c>
      <c r="E2413" s="203" t="s">
        <v>215</v>
      </c>
      <c r="F2413" s="202">
        <v>2020</v>
      </c>
      <c r="G2413" s="203">
        <v>7404</v>
      </c>
      <c r="H2413">
        <v>263</v>
      </c>
      <c r="I2413">
        <v>23</v>
      </c>
      <c r="J2413">
        <v>6</v>
      </c>
    </row>
    <row r="2414" spans="1:10" ht="14.5" x14ac:dyDescent="0.35">
      <c r="A2414" s="202">
        <v>23809</v>
      </c>
      <c r="B2414" s="202" t="s">
        <v>2368</v>
      </c>
      <c r="D2414" s="203">
        <v>18</v>
      </c>
      <c r="E2414" s="203" t="s">
        <v>215</v>
      </c>
      <c r="F2414" s="202">
        <v>2020</v>
      </c>
      <c r="G2414" s="202">
        <v>328876</v>
      </c>
      <c r="H2414">
        <v>1179</v>
      </c>
      <c r="I2414">
        <v>103</v>
      </c>
      <c r="J2414">
        <v>27</v>
      </c>
    </row>
    <row r="2415" spans="1:10" ht="14.5" x14ac:dyDescent="0.35">
      <c r="A2415" s="202">
        <v>23809</v>
      </c>
      <c r="B2415" s="202" t="s">
        <v>2369</v>
      </c>
      <c r="D2415" s="203">
        <v>19.3</v>
      </c>
      <c r="E2415" s="203" t="s">
        <v>215</v>
      </c>
      <c r="F2415" s="204">
        <v>2020</v>
      </c>
      <c r="G2415" s="205">
        <v>3846</v>
      </c>
      <c r="H2415">
        <v>15009</v>
      </c>
      <c r="I2415">
        <v>1314</v>
      </c>
      <c r="J2415">
        <v>341</v>
      </c>
    </row>
    <row r="2416" spans="1:10" ht="14.5" x14ac:dyDescent="0.35">
      <c r="A2416" s="202">
        <v>23809</v>
      </c>
      <c r="B2416" s="202" t="s">
        <v>2370</v>
      </c>
      <c r="D2416" s="203">
        <v>19.399999999999999</v>
      </c>
      <c r="E2416" s="203" t="s">
        <v>215</v>
      </c>
      <c r="F2416" s="204">
        <v>2020</v>
      </c>
      <c r="G2416" s="206">
        <v>675991</v>
      </c>
      <c r="H2416">
        <v>0</v>
      </c>
      <c r="I2416">
        <v>0</v>
      </c>
      <c r="J2416">
        <v>0</v>
      </c>
    </row>
    <row r="2417" spans="1:10" ht="14.5" x14ac:dyDescent="0.35">
      <c r="A2417" s="202">
        <v>23809</v>
      </c>
      <c r="B2417" s="202" t="s">
        <v>2361</v>
      </c>
      <c r="D2417" s="203">
        <v>2.1</v>
      </c>
      <c r="E2417" s="203" t="s">
        <v>215</v>
      </c>
      <c r="F2417" s="202">
        <v>2020</v>
      </c>
      <c r="G2417" s="202">
        <v>207852</v>
      </c>
      <c r="H2417">
        <v>2598</v>
      </c>
      <c r="I2417">
        <v>227</v>
      </c>
      <c r="J2417">
        <v>59</v>
      </c>
    </row>
    <row r="2418" spans="1:10" ht="14.5" x14ac:dyDescent="0.35">
      <c r="A2418" s="202">
        <v>23809</v>
      </c>
      <c r="B2418" s="202" t="s">
        <v>2371</v>
      </c>
      <c r="D2418" s="203">
        <v>21.2</v>
      </c>
      <c r="E2418" s="203" t="s">
        <v>215</v>
      </c>
      <c r="F2418" s="202">
        <v>2020</v>
      </c>
      <c r="G2418" s="202">
        <v>164872</v>
      </c>
      <c r="H2418">
        <v>3668</v>
      </c>
      <c r="I2418">
        <v>321</v>
      </c>
      <c r="J2418">
        <v>83</v>
      </c>
    </row>
    <row r="2419" spans="1:10" ht="14.5" x14ac:dyDescent="0.35">
      <c r="A2419" s="202">
        <v>23809</v>
      </c>
      <c r="B2419" s="202" t="s">
        <v>2362</v>
      </c>
      <c r="D2419" s="203">
        <v>5.0999999999999996</v>
      </c>
      <c r="E2419" s="203" t="s">
        <v>215</v>
      </c>
      <c r="F2419" s="202">
        <v>2020</v>
      </c>
      <c r="G2419" s="202">
        <v>3213050</v>
      </c>
      <c r="H2419">
        <v>52093</v>
      </c>
      <c r="I2419">
        <v>4560</v>
      </c>
      <c r="J2419">
        <v>1182</v>
      </c>
    </row>
    <row r="2420" spans="1:10" ht="14.5" x14ac:dyDescent="0.35">
      <c r="A2420" s="202">
        <v>23809</v>
      </c>
      <c r="B2420" s="202" t="s">
        <v>2363</v>
      </c>
      <c r="D2420" s="203">
        <v>5.2</v>
      </c>
      <c r="E2420" s="203" t="s">
        <v>215</v>
      </c>
      <c r="F2420" s="202">
        <v>2020</v>
      </c>
      <c r="G2420" s="202">
        <v>3881492</v>
      </c>
      <c r="H2420">
        <v>46412</v>
      </c>
      <c r="I2420">
        <v>4063</v>
      </c>
      <c r="J2420">
        <v>1053</v>
      </c>
    </row>
    <row r="2421" spans="1:10" ht="14.5" x14ac:dyDescent="0.35">
      <c r="A2421" s="202">
        <v>23809</v>
      </c>
      <c r="B2421" s="202" t="s">
        <v>2364</v>
      </c>
      <c r="D2421" s="203">
        <v>9</v>
      </c>
      <c r="E2421" s="203" t="s">
        <v>215</v>
      </c>
      <c r="F2421" s="202">
        <v>2020</v>
      </c>
      <c r="G2421" s="202">
        <v>1611262</v>
      </c>
      <c r="H2421">
        <v>23387</v>
      </c>
      <c r="I2421">
        <v>2047</v>
      </c>
      <c r="J2421">
        <v>531</v>
      </c>
    </row>
    <row r="2422" spans="1:10" ht="14.5" x14ac:dyDescent="0.35">
      <c r="A2422" s="202">
        <v>23817</v>
      </c>
      <c r="B2422" s="202" t="s">
        <v>2372</v>
      </c>
      <c r="D2422" s="203">
        <v>1</v>
      </c>
      <c r="E2422" s="203" t="s">
        <v>215</v>
      </c>
      <c r="F2422" s="202">
        <v>2020</v>
      </c>
      <c r="G2422" s="202">
        <v>61260</v>
      </c>
      <c r="H2422">
        <v>295</v>
      </c>
      <c r="I2422">
        <v>26</v>
      </c>
      <c r="J2422">
        <v>7</v>
      </c>
    </row>
    <row r="2423" spans="1:10" ht="14.5" x14ac:dyDescent="0.35">
      <c r="A2423" s="202">
        <v>23817</v>
      </c>
      <c r="B2423" s="202" t="s">
        <v>4487</v>
      </c>
      <c r="D2423" s="203">
        <v>17.100000000000001</v>
      </c>
      <c r="E2423" s="203" t="s">
        <v>215</v>
      </c>
      <c r="F2423" s="202">
        <v>2020</v>
      </c>
      <c r="G2423" s="204">
        <v>49726021</v>
      </c>
      <c r="H2423">
        <v>68911</v>
      </c>
      <c r="I2423">
        <v>6032</v>
      </c>
      <c r="J2423">
        <v>1564</v>
      </c>
    </row>
    <row r="2424" spans="1:10" ht="14.5" x14ac:dyDescent="0.35">
      <c r="A2424" s="202">
        <v>23817</v>
      </c>
      <c r="B2424" s="202" t="s">
        <v>2377</v>
      </c>
      <c r="D2424" s="203">
        <v>17.2</v>
      </c>
      <c r="E2424" s="203" t="s">
        <v>215</v>
      </c>
      <c r="F2424" s="202">
        <v>2020</v>
      </c>
      <c r="G2424" s="203">
        <v>15271021</v>
      </c>
      <c r="H2424">
        <v>68648</v>
      </c>
      <c r="I2424">
        <v>6009</v>
      </c>
      <c r="J2424">
        <v>1558</v>
      </c>
    </row>
    <row r="2425" spans="1:10" ht="14.5" x14ac:dyDescent="0.35">
      <c r="A2425" s="202">
        <v>23817</v>
      </c>
      <c r="B2425" s="202" t="s">
        <v>2378</v>
      </c>
      <c r="D2425" s="203">
        <v>18</v>
      </c>
      <c r="E2425" s="203" t="s">
        <v>215</v>
      </c>
      <c r="F2425" s="202">
        <v>2020</v>
      </c>
      <c r="G2425" s="202">
        <v>38511</v>
      </c>
      <c r="H2425">
        <v>928</v>
      </c>
      <c r="I2425">
        <v>81</v>
      </c>
      <c r="J2425">
        <v>21</v>
      </c>
    </row>
    <row r="2426" spans="1:10" ht="14.5" x14ac:dyDescent="0.35">
      <c r="A2426" s="202">
        <v>23817</v>
      </c>
      <c r="B2426" s="202" t="s">
        <v>2379</v>
      </c>
      <c r="D2426" s="203">
        <v>19.3</v>
      </c>
      <c r="E2426" s="203" t="s">
        <v>215</v>
      </c>
      <c r="F2426" s="204">
        <v>2020</v>
      </c>
      <c r="G2426" s="205">
        <v>30092</v>
      </c>
      <c r="H2426">
        <v>8841</v>
      </c>
      <c r="I2426">
        <v>774</v>
      </c>
      <c r="J2426">
        <v>201</v>
      </c>
    </row>
    <row r="2427" spans="1:10" ht="14.5" x14ac:dyDescent="0.35">
      <c r="A2427" s="202">
        <v>23817</v>
      </c>
      <c r="B2427" s="202" t="s">
        <v>2380</v>
      </c>
      <c r="D2427" s="203">
        <v>19.399999999999999</v>
      </c>
      <c r="E2427" s="203" t="s">
        <v>215</v>
      </c>
      <c r="F2427" s="204">
        <v>2020</v>
      </c>
      <c r="G2427" s="206">
        <v>4372635</v>
      </c>
      <c r="H2427">
        <v>0</v>
      </c>
      <c r="I2427">
        <v>0</v>
      </c>
      <c r="J2427">
        <v>0</v>
      </c>
    </row>
    <row r="2428" spans="1:10" ht="14.5" x14ac:dyDescent="0.35">
      <c r="A2428" s="202">
        <v>23817</v>
      </c>
      <c r="B2428" s="202" t="s">
        <v>2373</v>
      </c>
      <c r="D2428" s="203">
        <v>2.1</v>
      </c>
      <c r="E2428" s="203" t="s">
        <v>215</v>
      </c>
      <c r="F2428" s="202">
        <v>2020</v>
      </c>
      <c r="G2428" s="202">
        <v>121545</v>
      </c>
      <c r="H2428">
        <v>339</v>
      </c>
      <c r="I2428">
        <v>30</v>
      </c>
      <c r="J2428">
        <v>8</v>
      </c>
    </row>
    <row r="2429" spans="1:10" ht="14.5" x14ac:dyDescent="0.35">
      <c r="A2429" s="202">
        <v>23817</v>
      </c>
      <c r="B2429" s="202" t="s">
        <v>2381</v>
      </c>
      <c r="D2429" s="203">
        <v>21.2</v>
      </c>
      <c r="E2429" s="203" t="s">
        <v>215</v>
      </c>
      <c r="F2429" s="202">
        <v>2020</v>
      </c>
      <c r="G2429" s="202">
        <v>602234</v>
      </c>
      <c r="H2429">
        <v>1215</v>
      </c>
      <c r="I2429">
        <v>106</v>
      </c>
      <c r="J2429">
        <v>28</v>
      </c>
    </row>
    <row r="2430" spans="1:10" ht="14.5" x14ac:dyDescent="0.35">
      <c r="A2430" s="202">
        <v>23817</v>
      </c>
      <c r="B2430" s="202" t="s">
        <v>2382</v>
      </c>
      <c r="D2430" s="203">
        <v>23</v>
      </c>
      <c r="E2430" s="203" t="s">
        <v>215</v>
      </c>
      <c r="F2430" s="202">
        <v>2020</v>
      </c>
      <c r="G2430" s="202">
        <v>2183</v>
      </c>
      <c r="H2430">
        <v>235</v>
      </c>
      <c r="I2430">
        <v>21</v>
      </c>
      <c r="J2430">
        <v>5</v>
      </c>
    </row>
    <row r="2431" spans="1:10" ht="14.5" x14ac:dyDescent="0.35">
      <c r="A2431" s="202">
        <v>23817</v>
      </c>
      <c r="B2431" s="202" t="s">
        <v>2374</v>
      </c>
      <c r="D2431" s="203">
        <v>5.0999999999999996</v>
      </c>
      <c r="E2431" s="203" t="s">
        <v>215</v>
      </c>
      <c r="F2431" s="202">
        <v>2020</v>
      </c>
      <c r="G2431" s="202">
        <v>1155089</v>
      </c>
      <c r="H2431">
        <v>6869</v>
      </c>
      <c r="I2431">
        <v>601</v>
      </c>
      <c r="J2431">
        <v>156</v>
      </c>
    </row>
    <row r="2432" spans="1:10" ht="14.5" x14ac:dyDescent="0.35">
      <c r="A2432" s="202">
        <v>23817</v>
      </c>
      <c r="B2432" s="202" t="s">
        <v>2375</v>
      </c>
      <c r="D2432" s="203">
        <v>5.2</v>
      </c>
      <c r="E2432" s="203" t="s">
        <v>215</v>
      </c>
      <c r="F2432" s="202">
        <v>2020</v>
      </c>
      <c r="G2432" s="202">
        <v>744125</v>
      </c>
      <c r="H2432">
        <v>5785</v>
      </c>
      <c r="I2432">
        <v>506</v>
      </c>
      <c r="J2432">
        <v>131</v>
      </c>
    </row>
    <row r="2433" spans="1:10" ht="14.5" x14ac:dyDescent="0.35">
      <c r="A2433" s="202">
        <v>23817</v>
      </c>
      <c r="B2433" s="202" t="s">
        <v>2376</v>
      </c>
      <c r="D2433" s="203">
        <v>9</v>
      </c>
      <c r="E2433" s="203" t="s">
        <v>215</v>
      </c>
      <c r="F2433" s="202">
        <v>2020</v>
      </c>
      <c r="G2433" s="202">
        <v>370178</v>
      </c>
      <c r="H2433">
        <v>2381</v>
      </c>
      <c r="I2433">
        <v>208</v>
      </c>
      <c r="J2433">
        <v>54</v>
      </c>
    </row>
    <row r="2434" spans="1:10" ht="14.5" x14ac:dyDescent="0.35">
      <c r="A2434" s="202">
        <v>23841</v>
      </c>
      <c r="B2434" s="202" t="s">
        <v>4488</v>
      </c>
      <c r="D2434" s="203">
        <v>11</v>
      </c>
      <c r="E2434" s="203" t="s">
        <v>215</v>
      </c>
      <c r="F2434" s="202">
        <v>2020</v>
      </c>
      <c r="G2434" s="202">
        <v>2845</v>
      </c>
      <c r="H2434">
        <v>3120</v>
      </c>
      <c r="I2434">
        <v>273</v>
      </c>
      <c r="J2434">
        <v>71</v>
      </c>
    </row>
    <row r="2435" spans="1:10" ht="14.5" x14ac:dyDescent="0.35">
      <c r="A2435" s="202">
        <v>23841</v>
      </c>
      <c r="B2435" s="202" t="s">
        <v>2387</v>
      </c>
      <c r="D2435" s="203">
        <v>17.100000000000001</v>
      </c>
      <c r="E2435" s="203" t="s">
        <v>215</v>
      </c>
      <c r="F2435" s="202">
        <v>2020</v>
      </c>
      <c r="G2435" s="204">
        <v>2213428</v>
      </c>
      <c r="H2435">
        <v>22288</v>
      </c>
      <c r="I2435">
        <v>1951</v>
      </c>
      <c r="J2435">
        <v>506</v>
      </c>
    </row>
    <row r="2436" spans="1:10" ht="14.5" x14ac:dyDescent="0.35">
      <c r="A2436" s="202">
        <v>23841</v>
      </c>
      <c r="B2436" s="202" t="s">
        <v>2388</v>
      </c>
      <c r="D2436" s="203">
        <v>17.2</v>
      </c>
      <c r="E2436" s="203" t="s">
        <v>215</v>
      </c>
      <c r="F2436" s="202">
        <v>2020</v>
      </c>
      <c r="G2436" s="203">
        <v>388983</v>
      </c>
      <c r="H2436">
        <v>8714</v>
      </c>
      <c r="I2436">
        <v>762</v>
      </c>
      <c r="J2436">
        <v>202</v>
      </c>
    </row>
    <row r="2437" spans="1:10" ht="14.5" x14ac:dyDescent="0.35">
      <c r="A2437" s="202">
        <v>23841</v>
      </c>
      <c r="B2437" s="202" t="s">
        <v>2389</v>
      </c>
      <c r="D2437" s="203">
        <v>18</v>
      </c>
      <c r="E2437" s="203" t="s">
        <v>215</v>
      </c>
      <c r="F2437" s="202">
        <v>2020</v>
      </c>
      <c r="G2437" s="202">
        <v>305412</v>
      </c>
      <c r="H2437">
        <v>3417</v>
      </c>
      <c r="I2437">
        <v>299</v>
      </c>
      <c r="J2437">
        <v>78</v>
      </c>
    </row>
    <row r="2438" spans="1:10" ht="14.5" x14ac:dyDescent="0.35">
      <c r="A2438" s="202">
        <v>23841</v>
      </c>
      <c r="B2438" s="202" t="s">
        <v>2390</v>
      </c>
      <c r="D2438" s="203">
        <v>19.3</v>
      </c>
      <c r="E2438" s="203" t="s">
        <v>215</v>
      </c>
      <c r="F2438" s="204">
        <v>2020</v>
      </c>
      <c r="G2438" s="205">
        <v>5240</v>
      </c>
      <c r="H2438">
        <v>22178</v>
      </c>
      <c r="I2438">
        <v>1941</v>
      </c>
      <c r="J2438">
        <v>503</v>
      </c>
    </row>
    <row r="2439" spans="1:10" ht="14.5" x14ac:dyDescent="0.35">
      <c r="A2439" s="202">
        <v>23841</v>
      </c>
      <c r="B2439" s="202" t="s">
        <v>2391</v>
      </c>
      <c r="D2439" s="203">
        <v>19.399999999999999</v>
      </c>
      <c r="E2439" s="203" t="s">
        <v>215</v>
      </c>
      <c r="F2439" s="204">
        <v>2020</v>
      </c>
      <c r="G2439" s="206">
        <v>1031108</v>
      </c>
      <c r="H2439">
        <v>0</v>
      </c>
      <c r="I2439">
        <v>0</v>
      </c>
      <c r="J2439">
        <v>0</v>
      </c>
    </row>
    <row r="2440" spans="1:10" ht="14.5" x14ac:dyDescent="0.35">
      <c r="A2440" s="202">
        <v>23841</v>
      </c>
      <c r="B2440" s="202" t="s">
        <v>2383</v>
      </c>
      <c r="D2440" s="203">
        <v>2.1</v>
      </c>
      <c r="E2440" s="203" t="s">
        <v>215</v>
      </c>
      <c r="F2440" s="202">
        <v>2020</v>
      </c>
      <c r="G2440" s="202">
        <v>72806</v>
      </c>
      <c r="H2440">
        <v>1173</v>
      </c>
      <c r="I2440">
        <v>103</v>
      </c>
      <c r="J2440">
        <v>27</v>
      </c>
    </row>
    <row r="2441" spans="1:10" ht="14.5" x14ac:dyDescent="0.35">
      <c r="A2441" s="202">
        <v>23841</v>
      </c>
      <c r="B2441" s="202" t="s">
        <v>2392</v>
      </c>
      <c r="D2441" s="203">
        <v>21.2</v>
      </c>
      <c r="E2441" s="203" t="s">
        <v>215</v>
      </c>
      <c r="F2441" s="202">
        <v>2020</v>
      </c>
      <c r="G2441" s="202">
        <v>148756</v>
      </c>
      <c r="H2441">
        <v>2855</v>
      </c>
      <c r="I2441">
        <v>250</v>
      </c>
      <c r="J2441">
        <v>65</v>
      </c>
    </row>
    <row r="2442" spans="1:10" ht="14.5" x14ac:dyDescent="0.35">
      <c r="A2442" s="202">
        <v>23841</v>
      </c>
      <c r="B2442" s="202" t="s">
        <v>2384</v>
      </c>
      <c r="D2442" s="203">
        <v>5.0999999999999996</v>
      </c>
      <c r="E2442" s="203" t="s">
        <v>215</v>
      </c>
      <c r="F2442" s="202">
        <v>2020</v>
      </c>
      <c r="G2442" s="202">
        <v>973002</v>
      </c>
      <c r="H2442">
        <v>12494</v>
      </c>
      <c r="I2442">
        <v>1094</v>
      </c>
      <c r="J2442">
        <v>283</v>
      </c>
    </row>
    <row r="2443" spans="1:10" ht="14.5" x14ac:dyDescent="0.35">
      <c r="A2443" s="202">
        <v>23841</v>
      </c>
      <c r="B2443" s="202" t="s">
        <v>2385</v>
      </c>
      <c r="D2443" s="203">
        <v>5.2</v>
      </c>
      <c r="E2443" s="203" t="s">
        <v>215</v>
      </c>
      <c r="F2443" s="202">
        <v>2020</v>
      </c>
      <c r="G2443" s="202">
        <v>438231</v>
      </c>
      <c r="H2443">
        <v>6034</v>
      </c>
      <c r="I2443">
        <v>528</v>
      </c>
      <c r="J2443">
        <v>137</v>
      </c>
    </row>
    <row r="2444" spans="1:10" ht="14.5" x14ac:dyDescent="0.35">
      <c r="A2444" s="202">
        <v>23841</v>
      </c>
      <c r="B2444" s="202" t="s">
        <v>2386</v>
      </c>
      <c r="D2444" s="203">
        <v>9</v>
      </c>
      <c r="E2444" s="203" t="s">
        <v>215</v>
      </c>
      <c r="F2444" s="202">
        <v>2020</v>
      </c>
      <c r="G2444" s="202">
        <v>19911888</v>
      </c>
      <c r="H2444">
        <v>325422</v>
      </c>
      <c r="I2444">
        <v>28486</v>
      </c>
      <c r="J2444">
        <v>7383</v>
      </c>
    </row>
    <row r="2445" spans="1:10" ht="14.5" x14ac:dyDescent="0.35">
      <c r="A2445" s="202">
        <v>24047</v>
      </c>
      <c r="B2445" s="202" t="s">
        <v>2393</v>
      </c>
      <c r="D2445" s="203">
        <v>24</v>
      </c>
      <c r="E2445" s="203" t="s">
        <v>215</v>
      </c>
      <c r="F2445" s="202">
        <v>2020</v>
      </c>
      <c r="G2445" s="202">
        <v>740004</v>
      </c>
      <c r="H2445">
        <v>1523</v>
      </c>
      <c r="I2445">
        <v>202</v>
      </c>
      <c r="J2445">
        <v>141</v>
      </c>
    </row>
    <row r="2446" spans="1:10" ht="14.5" x14ac:dyDescent="0.35">
      <c r="A2446" s="202">
        <v>24066</v>
      </c>
      <c r="B2446" s="202" t="s">
        <v>2394</v>
      </c>
      <c r="D2446" s="203">
        <v>1</v>
      </c>
      <c r="E2446" s="203" t="s">
        <v>215</v>
      </c>
      <c r="F2446" s="202">
        <v>2020</v>
      </c>
      <c r="G2446" s="202">
        <v>50496</v>
      </c>
      <c r="H2446">
        <v>630</v>
      </c>
      <c r="I2446">
        <v>3</v>
      </c>
      <c r="J2446">
        <v>78</v>
      </c>
    </row>
    <row r="2447" spans="1:10" ht="14.5" x14ac:dyDescent="0.35">
      <c r="A2447" s="202">
        <v>24066</v>
      </c>
      <c r="B2447" s="202" t="s">
        <v>2399</v>
      </c>
      <c r="D2447" s="203">
        <v>17.100000000000001</v>
      </c>
      <c r="E2447" s="203" t="s">
        <v>215</v>
      </c>
      <c r="F2447" s="202">
        <v>2020</v>
      </c>
      <c r="G2447" s="204">
        <v>385873</v>
      </c>
      <c r="H2447">
        <v>78521</v>
      </c>
      <c r="I2447">
        <v>2014</v>
      </c>
      <c r="J2447">
        <v>3624</v>
      </c>
    </row>
    <row r="2448" spans="1:10" ht="14.5" x14ac:dyDescent="0.35">
      <c r="A2448" s="202">
        <v>24066</v>
      </c>
      <c r="B2448" s="202" t="s">
        <v>2400</v>
      </c>
      <c r="D2448" s="203">
        <v>17.2</v>
      </c>
      <c r="E2448" s="203" t="s">
        <v>215</v>
      </c>
      <c r="F2448" s="202">
        <v>2020</v>
      </c>
      <c r="G2448" s="203">
        <v>1973</v>
      </c>
      <c r="H2448">
        <v>4</v>
      </c>
      <c r="I2448">
        <v>1</v>
      </c>
      <c r="J2448">
        <v>3640</v>
      </c>
    </row>
    <row r="2449" spans="1:10" ht="14.5" x14ac:dyDescent="0.35">
      <c r="A2449" s="202">
        <v>24066</v>
      </c>
      <c r="B2449" s="202" t="s">
        <v>2401</v>
      </c>
      <c r="D2449" s="203">
        <v>18</v>
      </c>
      <c r="E2449" s="203" t="s">
        <v>215</v>
      </c>
      <c r="F2449" s="202">
        <v>2020</v>
      </c>
      <c r="G2449" s="202">
        <v>157165</v>
      </c>
      <c r="H2449">
        <v>797</v>
      </c>
      <c r="I2449">
        <v>0</v>
      </c>
      <c r="J2449">
        <v>0</v>
      </c>
    </row>
    <row r="2450" spans="1:10" ht="14.5" x14ac:dyDescent="0.35">
      <c r="A2450" s="202">
        <v>24066</v>
      </c>
      <c r="B2450" s="202" t="s">
        <v>2402</v>
      </c>
      <c r="D2450" s="203">
        <v>19.3</v>
      </c>
      <c r="E2450" s="203" t="s">
        <v>215</v>
      </c>
      <c r="F2450" s="204">
        <v>2020</v>
      </c>
      <c r="G2450" s="205">
        <v>21340</v>
      </c>
      <c r="H2450">
        <v>71768</v>
      </c>
      <c r="I2450">
        <v>3940</v>
      </c>
      <c r="J2450">
        <v>6437</v>
      </c>
    </row>
    <row r="2451" spans="1:10" ht="14.5" x14ac:dyDescent="0.35">
      <c r="A2451" s="202">
        <v>24066</v>
      </c>
      <c r="B2451" s="202" t="s">
        <v>2403</v>
      </c>
      <c r="D2451" s="203">
        <v>19.399999999999999</v>
      </c>
      <c r="E2451" s="203" t="s">
        <v>215</v>
      </c>
      <c r="F2451" s="204">
        <v>2020</v>
      </c>
      <c r="G2451" s="206">
        <v>4520782</v>
      </c>
      <c r="H2451">
        <v>0</v>
      </c>
      <c r="I2451">
        <v>0</v>
      </c>
      <c r="J2451">
        <v>0</v>
      </c>
    </row>
    <row r="2452" spans="1:10" ht="14.5" x14ac:dyDescent="0.35">
      <c r="A2452" s="202">
        <v>24066</v>
      </c>
      <c r="B2452" s="202" t="s">
        <v>2395</v>
      </c>
      <c r="D2452" s="203">
        <v>2.1</v>
      </c>
      <c r="E2452" s="203" t="s">
        <v>215</v>
      </c>
      <c r="F2452" s="202">
        <v>2020</v>
      </c>
      <c r="G2452" s="202">
        <v>87205</v>
      </c>
      <c r="H2452">
        <v>891</v>
      </c>
      <c r="I2452">
        <v>29</v>
      </c>
      <c r="J2452">
        <v>80</v>
      </c>
    </row>
    <row r="2453" spans="1:10" ht="14.5" x14ac:dyDescent="0.35">
      <c r="A2453" s="202">
        <v>24066</v>
      </c>
      <c r="B2453" s="202" t="s">
        <v>2404</v>
      </c>
      <c r="D2453" s="203">
        <v>21.2</v>
      </c>
      <c r="E2453" s="203" t="s">
        <v>215</v>
      </c>
      <c r="F2453" s="202">
        <v>2020</v>
      </c>
      <c r="G2453" s="202">
        <v>1199535</v>
      </c>
      <c r="H2453">
        <v>25186</v>
      </c>
      <c r="I2453">
        <v>1549</v>
      </c>
      <c r="J2453">
        <v>2048</v>
      </c>
    </row>
    <row r="2454" spans="1:10" ht="14.5" x14ac:dyDescent="0.35">
      <c r="A2454" s="202">
        <v>24066</v>
      </c>
      <c r="B2454" s="202" t="s">
        <v>4489</v>
      </c>
      <c r="D2454" s="203">
        <v>3</v>
      </c>
      <c r="E2454" s="203" t="s">
        <v>215</v>
      </c>
      <c r="F2454" s="202">
        <v>2020</v>
      </c>
      <c r="G2454" s="202">
        <v>749475</v>
      </c>
      <c r="H2454">
        <v>13102</v>
      </c>
      <c r="I2454">
        <v>1155</v>
      </c>
      <c r="J2454">
        <v>867</v>
      </c>
    </row>
    <row r="2455" spans="1:10" ht="14.5" x14ac:dyDescent="0.35">
      <c r="A2455" s="202">
        <v>24066</v>
      </c>
      <c r="B2455" s="202" t="s">
        <v>2396</v>
      </c>
      <c r="D2455" s="203">
        <v>5.0999999999999996</v>
      </c>
      <c r="E2455" s="203" t="s">
        <v>215</v>
      </c>
      <c r="F2455" s="202">
        <v>2020</v>
      </c>
      <c r="G2455" s="202">
        <v>2947132</v>
      </c>
      <c r="H2455">
        <v>81416</v>
      </c>
      <c r="I2455">
        <v>5413</v>
      </c>
      <c r="J2455">
        <v>6923</v>
      </c>
    </row>
    <row r="2456" spans="1:10" ht="14.5" x14ac:dyDescent="0.35">
      <c r="A2456" s="202">
        <v>24066</v>
      </c>
      <c r="B2456" s="202" t="s">
        <v>2397</v>
      </c>
      <c r="D2456" s="203">
        <v>5.2</v>
      </c>
      <c r="E2456" s="203" t="s">
        <v>215</v>
      </c>
      <c r="F2456" s="202">
        <v>2020</v>
      </c>
      <c r="G2456" s="202">
        <v>1853790</v>
      </c>
      <c r="H2456">
        <v>59438</v>
      </c>
      <c r="I2456">
        <v>4353</v>
      </c>
      <c r="J2456">
        <v>4514</v>
      </c>
    </row>
    <row r="2457" spans="1:10" ht="14.5" x14ac:dyDescent="0.35">
      <c r="A2457" s="202">
        <v>24066</v>
      </c>
      <c r="B2457" s="202" t="s">
        <v>2398</v>
      </c>
      <c r="D2457" s="203">
        <v>9</v>
      </c>
      <c r="E2457" s="203" t="s">
        <v>215</v>
      </c>
      <c r="F2457" s="202">
        <v>2020</v>
      </c>
      <c r="G2457" s="202">
        <v>537324</v>
      </c>
      <c r="H2457">
        <v>2128</v>
      </c>
      <c r="I2457">
        <v>173</v>
      </c>
      <c r="J2457">
        <v>174</v>
      </c>
    </row>
    <row r="2458" spans="1:10" ht="14.5" x14ac:dyDescent="0.35">
      <c r="A2458" s="202">
        <v>24074</v>
      </c>
      <c r="B2458" s="202" t="s">
        <v>2405</v>
      </c>
      <c r="D2458" s="203">
        <v>1</v>
      </c>
      <c r="E2458" s="203" t="s">
        <v>215</v>
      </c>
      <c r="F2458" s="202">
        <v>2020</v>
      </c>
      <c r="G2458" s="202">
        <v>382447</v>
      </c>
      <c r="H2458">
        <v>3227</v>
      </c>
      <c r="I2458">
        <v>27</v>
      </c>
      <c r="J2458">
        <v>422</v>
      </c>
    </row>
    <row r="2459" spans="1:10" ht="14.5" x14ac:dyDescent="0.35">
      <c r="A2459" s="202">
        <v>24074</v>
      </c>
      <c r="B2459" s="202" t="s">
        <v>2410</v>
      </c>
      <c r="D2459" s="203">
        <v>17.100000000000001</v>
      </c>
      <c r="E2459" s="203" t="s">
        <v>215</v>
      </c>
      <c r="F2459" s="202">
        <v>2020</v>
      </c>
      <c r="G2459" s="204">
        <v>38190057</v>
      </c>
      <c r="H2459">
        <v>446442</v>
      </c>
      <c r="I2459">
        <v>11415</v>
      </c>
      <c r="J2459">
        <v>18832</v>
      </c>
    </row>
    <row r="2460" spans="1:10" ht="14.5" x14ac:dyDescent="0.35">
      <c r="A2460" s="202">
        <v>24074</v>
      </c>
      <c r="B2460" s="202" t="s">
        <v>2411</v>
      </c>
      <c r="D2460" s="203">
        <v>17.2</v>
      </c>
      <c r="E2460" s="203" t="s">
        <v>215</v>
      </c>
      <c r="F2460" s="202">
        <v>2020</v>
      </c>
      <c r="G2460" s="203">
        <v>14436</v>
      </c>
      <c r="H2460">
        <v>152</v>
      </c>
      <c r="I2460">
        <v>53</v>
      </c>
      <c r="J2460">
        <v>20126</v>
      </c>
    </row>
    <row r="2461" spans="1:10" ht="14.5" x14ac:dyDescent="0.35">
      <c r="A2461" s="202">
        <v>24074</v>
      </c>
      <c r="B2461" s="202" t="s">
        <v>2412</v>
      </c>
      <c r="D2461" s="203">
        <v>18</v>
      </c>
      <c r="E2461" s="203" t="s">
        <v>215</v>
      </c>
      <c r="F2461" s="202">
        <v>2020</v>
      </c>
      <c r="G2461" s="202">
        <v>590547</v>
      </c>
      <c r="H2461">
        <v>3717</v>
      </c>
      <c r="I2461">
        <v>0</v>
      </c>
      <c r="J2461">
        <v>-36</v>
      </c>
    </row>
    <row r="2462" spans="1:10" ht="14.5" x14ac:dyDescent="0.35">
      <c r="A2462" s="202">
        <v>24074</v>
      </c>
      <c r="B2462" s="202" t="s">
        <v>2413</v>
      </c>
      <c r="D2462" s="203">
        <v>19.3</v>
      </c>
      <c r="E2462" s="203" t="s">
        <v>215</v>
      </c>
      <c r="F2462" s="204">
        <v>2020</v>
      </c>
      <c r="G2462" s="205">
        <v>11131</v>
      </c>
      <c r="H2462">
        <v>74251</v>
      </c>
      <c r="I2462">
        <v>4070</v>
      </c>
      <c r="J2462">
        <v>6447</v>
      </c>
    </row>
    <row r="2463" spans="1:10" ht="14.5" x14ac:dyDescent="0.35">
      <c r="A2463" s="202">
        <v>24074</v>
      </c>
      <c r="B2463" s="202" t="s">
        <v>2414</v>
      </c>
      <c r="D2463" s="203">
        <v>19.399999999999999</v>
      </c>
      <c r="E2463" s="203" t="s">
        <v>215</v>
      </c>
      <c r="F2463" s="204">
        <v>2020</v>
      </c>
      <c r="G2463" s="206">
        <v>2282086</v>
      </c>
      <c r="H2463">
        <v>0</v>
      </c>
      <c r="I2463">
        <v>0</v>
      </c>
      <c r="J2463">
        <v>0</v>
      </c>
    </row>
    <row r="2464" spans="1:10" ht="14.5" x14ac:dyDescent="0.35">
      <c r="A2464" s="202">
        <v>24074</v>
      </c>
      <c r="B2464" s="202" t="s">
        <v>2406</v>
      </c>
      <c r="D2464" s="203">
        <v>2.1</v>
      </c>
      <c r="E2464" s="203" t="s">
        <v>215</v>
      </c>
      <c r="F2464" s="202">
        <v>2020</v>
      </c>
      <c r="G2464" s="202">
        <v>770439</v>
      </c>
      <c r="H2464">
        <v>4877</v>
      </c>
      <c r="I2464">
        <v>148</v>
      </c>
      <c r="J2464">
        <v>378</v>
      </c>
    </row>
    <row r="2465" spans="1:10" ht="14.5" x14ac:dyDescent="0.35">
      <c r="A2465" s="202">
        <v>24074</v>
      </c>
      <c r="B2465" s="202" t="s">
        <v>2415</v>
      </c>
      <c r="D2465" s="203">
        <v>21.2</v>
      </c>
      <c r="E2465" s="203" t="s">
        <v>215</v>
      </c>
      <c r="F2465" s="202">
        <v>2020</v>
      </c>
      <c r="G2465" s="202">
        <v>649549</v>
      </c>
      <c r="H2465">
        <v>29008</v>
      </c>
      <c r="I2465">
        <v>1785</v>
      </c>
      <c r="J2465">
        <v>2304</v>
      </c>
    </row>
    <row r="2466" spans="1:10" ht="14.5" x14ac:dyDescent="0.35">
      <c r="A2466" s="202">
        <v>24074</v>
      </c>
      <c r="B2466" s="202" t="s">
        <v>2416</v>
      </c>
      <c r="D2466" s="203">
        <v>23</v>
      </c>
      <c r="E2466" s="203" t="s">
        <v>215</v>
      </c>
      <c r="F2466" s="202">
        <v>2020</v>
      </c>
      <c r="G2466" s="202">
        <v>505601</v>
      </c>
      <c r="H2466">
        <v>9004</v>
      </c>
      <c r="I2466">
        <v>0</v>
      </c>
      <c r="J2466">
        <v>324</v>
      </c>
    </row>
    <row r="2467" spans="1:10" ht="14.5" x14ac:dyDescent="0.35">
      <c r="A2467" s="202">
        <v>24074</v>
      </c>
      <c r="B2467" s="202" t="s">
        <v>2417</v>
      </c>
      <c r="D2467" s="203">
        <v>24</v>
      </c>
      <c r="E2467" s="203" t="s">
        <v>215</v>
      </c>
      <c r="F2467" s="202">
        <v>2020</v>
      </c>
      <c r="G2467" s="202">
        <v>5385138</v>
      </c>
      <c r="H2467">
        <v>153664</v>
      </c>
      <c r="I2467">
        <v>28827</v>
      </c>
      <c r="J2467">
        <v>14990</v>
      </c>
    </row>
    <row r="2468" spans="1:10" ht="14.5" x14ac:dyDescent="0.35">
      <c r="A2468" s="202">
        <v>24074</v>
      </c>
      <c r="B2468" s="202" t="s">
        <v>4490</v>
      </c>
      <c r="D2468" s="203">
        <v>3</v>
      </c>
      <c r="E2468" s="203" t="s">
        <v>215</v>
      </c>
      <c r="F2468" s="202">
        <v>2020</v>
      </c>
      <c r="G2468" s="202">
        <v>890092</v>
      </c>
      <c r="H2468">
        <v>12799</v>
      </c>
      <c r="I2468">
        <v>1075</v>
      </c>
      <c r="J2468">
        <v>807</v>
      </c>
    </row>
    <row r="2469" spans="1:10" ht="14.5" x14ac:dyDescent="0.35">
      <c r="A2469" s="202">
        <v>24074</v>
      </c>
      <c r="B2469" s="202" t="s">
        <v>2407</v>
      </c>
      <c r="D2469" s="203">
        <v>5.0999999999999996</v>
      </c>
      <c r="E2469" s="203" t="s">
        <v>215</v>
      </c>
      <c r="F2469" s="202">
        <v>2020</v>
      </c>
      <c r="G2469" s="202">
        <v>8867416</v>
      </c>
      <c r="H2469">
        <v>93309</v>
      </c>
      <c r="I2469">
        <v>6209</v>
      </c>
      <c r="J2469">
        <v>7852</v>
      </c>
    </row>
    <row r="2470" spans="1:10" ht="14.5" x14ac:dyDescent="0.35">
      <c r="A2470" s="202">
        <v>24074</v>
      </c>
      <c r="B2470" s="202" t="s">
        <v>2408</v>
      </c>
      <c r="D2470" s="203">
        <v>5.2</v>
      </c>
      <c r="E2470" s="203" t="s">
        <v>215</v>
      </c>
      <c r="F2470" s="202">
        <v>2020</v>
      </c>
      <c r="G2470" s="202">
        <v>6597678</v>
      </c>
      <c r="H2470">
        <v>98902</v>
      </c>
      <c r="I2470">
        <v>7155</v>
      </c>
      <c r="J2470">
        <v>7418</v>
      </c>
    </row>
    <row r="2471" spans="1:10" ht="14.5" x14ac:dyDescent="0.35">
      <c r="A2471" s="202">
        <v>24074</v>
      </c>
      <c r="B2471" s="202" t="s">
        <v>2409</v>
      </c>
      <c r="D2471" s="203">
        <v>9</v>
      </c>
      <c r="E2471" s="203" t="s">
        <v>215</v>
      </c>
      <c r="F2471" s="202">
        <v>2020</v>
      </c>
      <c r="G2471" s="202">
        <v>23159423</v>
      </c>
      <c r="H2471">
        <v>183409</v>
      </c>
      <c r="I2471">
        <v>14998</v>
      </c>
      <c r="J2471">
        <v>14146</v>
      </c>
    </row>
    <row r="2472" spans="1:10" ht="14.5" x14ac:dyDescent="0.35">
      <c r="A2472" s="202">
        <v>24082</v>
      </c>
      <c r="B2472" s="202" t="s">
        <v>2418</v>
      </c>
      <c r="D2472" s="203">
        <v>1</v>
      </c>
      <c r="E2472" s="203" t="s">
        <v>215</v>
      </c>
      <c r="F2472" s="202">
        <v>2020</v>
      </c>
      <c r="G2472" s="202">
        <v>660861</v>
      </c>
      <c r="H2472">
        <v>14680</v>
      </c>
      <c r="I2472">
        <v>73</v>
      </c>
      <c r="J2472">
        <v>1823</v>
      </c>
    </row>
    <row r="2473" spans="1:10" ht="14.5" x14ac:dyDescent="0.35">
      <c r="A2473" s="202">
        <v>24082</v>
      </c>
      <c r="B2473" s="202" t="s">
        <v>2423</v>
      </c>
      <c r="D2473" s="203">
        <v>17.100000000000001</v>
      </c>
      <c r="E2473" s="203" t="s">
        <v>215</v>
      </c>
      <c r="F2473" s="202">
        <v>2020</v>
      </c>
      <c r="G2473" s="204">
        <v>10124571</v>
      </c>
      <c r="H2473">
        <v>110062</v>
      </c>
      <c r="I2473">
        <v>2856</v>
      </c>
      <c r="J2473">
        <v>5140</v>
      </c>
    </row>
    <row r="2474" spans="1:10" ht="14.5" x14ac:dyDescent="0.35">
      <c r="A2474" s="202">
        <v>24082</v>
      </c>
      <c r="B2474" s="202" t="s">
        <v>2424</v>
      </c>
      <c r="D2474" s="203">
        <v>17.2</v>
      </c>
      <c r="E2474" s="203" t="s">
        <v>215</v>
      </c>
      <c r="F2474" s="202">
        <v>2020</v>
      </c>
      <c r="G2474" s="203">
        <v>137933</v>
      </c>
      <c r="H2474">
        <v>620</v>
      </c>
      <c r="I2474">
        <v>218</v>
      </c>
      <c r="J2474">
        <v>5163</v>
      </c>
    </row>
    <row r="2475" spans="1:10" ht="14.5" x14ac:dyDescent="0.35">
      <c r="A2475" s="202">
        <v>24082</v>
      </c>
      <c r="B2475" s="202" t="s">
        <v>2425</v>
      </c>
      <c r="D2475" s="203">
        <v>18</v>
      </c>
      <c r="E2475" s="203" t="s">
        <v>215</v>
      </c>
      <c r="F2475" s="202">
        <v>2020</v>
      </c>
      <c r="G2475" s="202">
        <v>4973442</v>
      </c>
      <c r="H2475">
        <v>39674</v>
      </c>
      <c r="I2475">
        <v>0</v>
      </c>
      <c r="J2475">
        <v>0</v>
      </c>
    </row>
    <row r="2476" spans="1:10" ht="14.5" x14ac:dyDescent="0.35">
      <c r="A2476" s="202">
        <v>24082</v>
      </c>
      <c r="B2476" s="202" t="s">
        <v>2426</v>
      </c>
      <c r="D2476" s="203">
        <v>19.3</v>
      </c>
      <c r="E2476" s="203" t="s">
        <v>215</v>
      </c>
      <c r="F2476" s="204">
        <v>2020</v>
      </c>
      <c r="G2476" s="205">
        <v>183524</v>
      </c>
      <c r="H2476">
        <v>463922</v>
      </c>
      <c r="I2476">
        <v>25393</v>
      </c>
      <c r="J2476">
        <v>41483</v>
      </c>
    </row>
    <row r="2477" spans="1:10" ht="14.5" x14ac:dyDescent="0.35">
      <c r="A2477" s="202">
        <v>24082</v>
      </c>
      <c r="B2477" s="202" t="s">
        <v>2427</v>
      </c>
      <c r="D2477" s="203">
        <v>19.399999999999999</v>
      </c>
      <c r="E2477" s="203" t="s">
        <v>215</v>
      </c>
      <c r="F2477" s="204">
        <v>2020</v>
      </c>
      <c r="G2477" s="206">
        <v>40048407</v>
      </c>
      <c r="H2477">
        <v>0</v>
      </c>
      <c r="I2477">
        <v>0</v>
      </c>
      <c r="J2477">
        <v>0</v>
      </c>
    </row>
    <row r="2478" spans="1:10" ht="14.5" x14ac:dyDescent="0.35">
      <c r="A2478" s="202">
        <v>24082</v>
      </c>
      <c r="B2478" s="202" t="s">
        <v>2419</v>
      </c>
      <c r="D2478" s="203">
        <v>2.1</v>
      </c>
      <c r="E2478" s="203" t="s">
        <v>215</v>
      </c>
      <c r="F2478" s="202">
        <v>2020</v>
      </c>
      <c r="G2478" s="202">
        <v>2291272</v>
      </c>
      <c r="H2478">
        <v>27439</v>
      </c>
      <c r="I2478">
        <v>897</v>
      </c>
      <c r="J2478">
        <v>2472</v>
      </c>
    </row>
    <row r="2479" spans="1:10" ht="14.5" x14ac:dyDescent="0.35">
      <c r="A2479" s="202">
        <v>24082</v>
      </c>
      <c r="B2479" s="202" t="s">
        <v>2428</v>
      </c>
      <c r="D2479" s="203">
        <v>21.2</v>
      </c>
      <c r="E2479" s="203" t="s">
        <v>215</v>
      </c>
      <c r="F2479" s="202">
        <v>2020</v>
      </c>
      <c r="G2479" s="202">
        <v>11586110</v>
      </c>
      <c r="H2479">
        <v>170489</v>
      </c>
      <c r="I2479">
        <v>10473</v>
      </c>
      <c r="J2479">
        <v>13850</v>
      </c>
    </row>
    <row r="2480" spans="1:10" ht="14.5" x14ac:dyDescent="0.35">
      <c r="A2480" s="202">
        <v>24082</v>
      </c>
      <c r="B2480" s="202" t="s">
        <v>4491</v>
      </c>
      <c r="D2480" s="203">
        <v>3</v>
      </c>
      <c r="E2480" s="203" t="s">
        <v>215</v>
      </c>
      <c r="F2480" s="202">
        <v>2020</v>
      </c>
      <c r="G2480" s="202">
        <v>2675109</v>
      </c>
      <c r="H2480">
        <v>51236</v>
      </c>
      <c r="I2480">
        <v>4201</v>
      </c>
      <c r="J2480">
        <v>3153</v>
      </c>
    </row>
    <row r="2481" spans="1:10" ht="14.5" x14ac:dyDescent="0.35">
      <c r="A2481" s="202">
        <v>24082</v>
      </c>
      <c r="B2481" s="202" t="s">
        <v>2420</v>
      </c>
      <c r="D2481" s="203">
        <v>5.0999999999999996</v>
      </c>
      <c r="E2481" s="203" t="s">
        <v>215</v>
      </c>
      <c r="F2481" s="202">
        <v>2020</v>
      </c>
      <c r="G2481" s="202">
        <v>52660271</v>
      </c>
      <c r="H2481">
        <v>682992</v>
      </c>
      <c r="I2481">
        <v>45444</v>
      </c>
      <c r="J2481">
        <v>58118</v>
      </c>
    </row>
    <row r="2482" spans="1:10" ht="14.5" x14ac:dyDescent="0.35">
      <c r="A2482" s="202">
        <v>24082</v>
      </c>
      <c r="B2482" s="202" t="s">
        <v>2421</v>
      </c>
      <c r="D2482" s="203">
        <v>5.2</v>
      </c>
      <c r="E2482" s="203" t="s">
        <v>215</v>
      </c>
      <c r="F2482" s="202">
        <v>2020</v>
      </c>
      <c r="G2482" s="202">
        <v>46234193</v>
      </c>
      <c r="H2482">
        <v>668765</v>
      </c>
      <c r="I2482">
        <v>47631</v>
      </c>
      <c r="J2482">
        <v>49386</v>
      </c>
    </row>
    <row r="2483" spans="1:10" ht="14.5" x14ac:dyDescent="0.35">
      <c r="A2483" s="202">
        <v>24082</v>
      </c>
      <c r="B2483" s="202" t="s">
        <v>2422</v>
      </c>
      <c r="D2483" s="203">
        <v>9</v>
      </c>
      <c r="E2483" s="203" t="s">
        <v>215</v>
      </c>
      <c r="F2483" s="202">
        <v>2020</v>
      </c>
      <c r="G2483" s="202">
        <v>214486</v>
      </c>
      <c r="H2483">
        <v>1189</v>
      </c>
      <c r="I2483">
        <v>99</v>
      </c>
      <c r="J2483">
        <v>99</v>
      </c>
    </row>
    <row r="2484" spans="1:10" ht="14.5" x14ac:dyDescent="0.35">
      <c r="A2484" s="202">
        <v>24104</v>
      </c>
      <c r="B2484" s="202" t="s">
        <v>2429</v>
      </c>
      <c r="D2484" s="203">
        <v>24</v>
      </c>
      <c r="E2484" s="203" t="s">
        <v>215</v>
      </c>
      <c r="F2484" s="202">
        <v>2020</v>
      </c>
      <c r="G2484" s="202">
        <v>288797</v>
      </c>
      <c r="H2484">
        <v>25188</v>
      </c>
      <c r="I2484">
        <v>4984</v>
      </c>
      <c r="J2484">
        <v>4293</v>
      </c>
    </row>
    <row r="2485" spans="1:10" ht="14.5" x14ac:dyDescent="0.35">
      <c r="A2485" s="202">
        <v>24112</v>
      </c>
      <c r="B2485" s="202" t="s">
        <v>2430</v>
      </c>
      <c r="D2485" s="203">
        <v>1</v>
      </c>
      <c r="E2485" s="203" t="s">
        <v>215</v>
      </c>
      <c r="F2485" s="202">
        <v>2020</v>
      </c>
      <c r="G2485" s="202">
        <v>234</v>
      </c>
      <c r="H2485">
        <v>14153</v>
      </c>
      <c r="I2485">
        <v>578</v>
      </c>
      <c r="J2485">
        <v>2219</v>
      </c>
    </row>
    <row r="2486" spans="1:10" ht="14.5" x14ac:dyDescent="0.35">
      <c r="A2486" s="202">
        <v>24112</v>
      </c>
      <c r="B2486" s="202" t="s">
        <v>2435</v>
      </c>
      <c r="D2486" s="203">
        <v>17.100000000000001</v>
      </c>
      <c r="E2486" s="203" t="s">
        <v>215</v>
      </c>
      <c r="F2486" s="202">
        <v>2020</v>
      </c>
      <c r="G2486" s="204">
        <v>168075</v>
      </c>
      <c r="H2486">
        <v>111144</v>
      </c>
      <c r="I2486">
        <v>6524</v>
      </c>
      <c r="J2486">
        <v>14195</v>
      </c>
    </row>
    <row r="2487" spans="1:10" ht="14.5" x14ac:dyDescent="0.35">
      <c r="A2487" s="202">
        <v>24112</v>
      </c>
      <c r="B2487" s="202" t="s">
        <v>2436</v>
      </c>
      <c r="D2487" s="203">
        <v>17.2</v>
      </c>
      <c r="E2487" s="203" t="s">
        <v>215</v>
      </c>
      <c r="F2487" s="202">
        <v>2020</v>
      </c>
      <c r="G2487" s="203">
        <v>245</v>
      </c>
      <c r="H2487">
        <v>3083</v>
      </c>
      <c r="I2487">
        <v>0</v>
      </c>
      <c r="J2487">
        <v>0</v>
      </c>
    </row>
    <row r="2488" spans="1:10" ht="14.5" x14ac:dyDescent="0.35">
      <c r="A2488" s="202">
        <v>24112</v>
      </c>
      <c r="B2488" s="202" t="s">
        <v>2437</v>
      </c>
      <c r="D2488" s="203">
        <v>18</v>
      </c>
      <c r="E2488" s="203" t="s">
        <v>215</v>
      </c>
      <c r="F2488" s="202">
        <v>2020</v>
      </c>
      <c r="G2488" s="202">
        <v>10089</v>
      </c>
      <c r="H2488">
        <v>2947</v>
      </c>
      <c r="I2488">
        <v>197</v>
      </c>
      <c r="J2488">
        <v>559</v>
      </c>
    </row>
    <row r="2489" spans="1:10" ht="14.5" x14ac:dyDescent="0.35">
      <c r="A2489" s="202">
        <v>24112</v>
      </c>
      <c r="B2489" s="202" t="s">
        <v>2438</v>
      </c>
      <c r="D2489" s="203">
        <v>19.3</v>
      </c>
      <c r="E2489" s="203" t="s">
        <v>215</v>
      </c>
      <c r="F2489" s="204">
        <v>2020</v>
      </c>
      <c r="G2489" s="205">
        <v>566</v>
      </c>
      <c r="H2489">
        <v>146527</v>
      </c>
      <c r="I2489">
        <v>8104</v>
      </c>
      <c r="J2489">
        <v>15454</v>
      </c>
    </row>
    <row r="2490" spans="1:10" ht="14.5" x14ac:dyDescent="0.35">
      <c r="A2490" s="202">
        <v>24112</v>
      </c>
      <c r="B2490" s="202" t="s">
        <v>2439</v>
      </c>
      <c r="D2490" s="203">
        <v>19.399999999999999</v>
      </c>
      <c r="E2490" s="203" t="s">
        <v>215</v>
      </c>
      <c r="F2490" s="204">
        <v>2020</v>
      </c>
      <c r="G2490" s="206">
        <v>116429</v>
      </c>
      <c r="H2490">
        <v>0</v>
      </c>
      <c r="I2490">
        <v>0</v>
      </c>
      <c r="J2490">
        <v>0</v>
      </c>
    </row>
    <row r="2491" spans="1:10" ht="14.5" x14ac:dyDescent="0.35">
      <c r="A2491" s="202">
        <v>24112</v>
      </c>
      <c r="B2491" s="202" t="s">
        <v>2431</v>
      </c>
      <c r="D2491" s="203">
        <v>2.1</v>
      </c>
      <c r="E2491" s="203" t="s">
        <v>215</v>
      </c>
      <c r="F2491" s="202">
        <v>2020</v>
      </c>
      <c r="G2491" s="202">
        <v>740</v>
      </c>
      <c r="H2491">
        <v>14861</v>
      </c>
      <c r="I2491">
        <v>628</v>
      </c>
      <c r="J2491">
        <v>2316</v>
      </c>
    </row>
    <row r="2492" spans="1:10" ht="14.5" x14ac:dyDescent="0.35">
      <c r="A2492" s="202">
        <v>24112</v>
      </c>
      <c r="B2492" s="202" t="s">
        <v>2440</v>
      </c>
      <c r="D2492" s="203">
        <v>21.2</v>
      </c>
      <c r="E2492" s="203" t="s">
        <v>215</v>
      </c>
      <c r="F2492" s="202">
        <v>2020</v>
      </c>
      <c r="G2492" s="202">
        <v>73478</v>
      </c>
      <c r="H2492">
        <v>53422</v>
      </c>
      <c r="I2492">
        <v>3169</v>
      </c>
      <c r="J2492">
        <v>6382</v>
      </c>
    </row>
    <row r="2493" spans="1:10" ht="14.5" x14ac:dyDescent="0.35">
      <c r="A2493" s="202">
        <v>24112</v>
      </c>
      <c r="B2493" s="202" t="s">
        <v>2441</v>
      </c>
      <c r="D2493" s="203">
        <v>24</v>
      </c>
      <c r="E2493" s="203" t="s">
        <v>215</v>
      </c>
      <c r="F2493" s="202">
        <v>2020</v>
      </c>
      <c r="G2493" s="202">
        <v>8101124</v>
      </c>
      <c r="H2493">
        <v>49252</v>
      </c>
      <c r="I2493">
        <v>6592</v>
      </c>
      <c r="J2493">
        <v>5825</v>
      </c>
    </row>
    <row r="2494" spans="1:10" ht="14.5" x14ac:dyDescent="0.35">
      <c r="A2494" s="202">
        <v>24112</v>
      </c>
      <c r="B2494" s="202" t="s">
        <v>2432</v>
      </c>
      <c r="D2494" s="203">
        <v>5.0999999999999996</v>
      </c>
      <c r="E2494" s="203" t="s">
        <v>215</v>
      </c>
      <c r="F2494" s="202">
        <v>2020</v>
      </c>
      <c r="G2494" s="202">
        <v>206912</v>
      </c>
      <c r="H2494">
        <v>175374</v>
      </c>
      <c r="I2494">
        <v>10697</v>
      </c>
      <c r="J2494">
        <v>18708</v>
      </c>
    </row>
    <row r="2495" spans="1:10" ht="14.5" x14ac:dyDescent="0.35">
      <c r="A2495" s="202">
        <v>24112</v>
      </c>
      <c r="B2495" s="202" t="s">
        <v>2433</v>
      </c>
      <c r="D2495" s="203">
        <v>5.2</v>
      </c>
      <c r="E2495" s="203" t="s">
        <v>215</v>
      </c>
      <c r="F2495" s="202">
        <v>2020</v>
      </c>
      <c r="G2495" s="202">
        <v>304244</v>
      </c>
      <c r="H2495">
        <v>122506</v>
      </c>
      <c r="I2495">
        <v>7472</v>
      </c>
      <c r="J2495">
        <v>13068</v>
      </c>
    </row>
    <row r="2496" spans="1:10" ht="14.5" x14ac:dyDescent="0.35">
      <c r="A2496" s="202">
        <v>24112</v>
      </c>
      <c r="B2496" s="202" t="s">
        <v>2434</v>
      </c>
      <c r="D2496" s="203">
        <v>9</v>
      </c>
      <c r="E2496" s="203" t="s">
        <v>215</v>
      </c>
      <c r="F2496" s="202">
        <v>2020</v>
      </c>
      <c r="G2496" s="202">
        <v>3267</v>
      </c>
      <c r="H2496">
        <v>33534</v>
      </c>
      <c r="I2496">
        <v>2082</v>
      </c>
      <c r="J2496">
        <v>4290</v>
      </c>
    </row>
    <row r="2497" spans="1:10" ht="14.5" x14ac:dyDescent="0.35">
      <c r="A2497" s="202">
        <v>24120</v>
      </c>
      <c r="B2497" s="202" t="s">
        <v>2444</v>
      </c>
      <c r="D2497" s="203">
        <v>17.100000000000001</v>
      </c>
      <c r="E2497" s="203" t="s">
        <v>215</v>
      </c>
      <c r="F2497" s="202">
        <v>2020</v>
      </c>
      <c r="G2497" s="204">
        <v>8515</v>
      </c>
      <c r="H2497">
        <v>22283</v>
      </c>
      <c r="I2497">
        <v>1419</v>
      </c>
      <c r="J2497">
        <v>3496</v>
      </c>
    </row>
    <row r="2498" spans="1:10" ht="14.5" x14ac:dyDescent="0.35">
      <c r="A2498" s="202">
        <v>24120</v>
      </c>
      <c r="B2498" s="202" t="s">
        <v>4492</v>
      </c>
      <c r="D2498" s="203">
        <v>17.2</v>
      </c>
      <c r="E2498" s="203" t="s">
        <v>215</v>
      </c>
      <c r="F2498" s="202">
        <v>2020</v>
      </c>
      <c r="G2498" s="203">
        <v>0</v>
      </c>
      <c r="H2498">
        <v>928</v>
      </c>
      <c r="I2498">
        <v>0</v>
      </c>
      <c r="J2498">
        <v>0</v>
      </c>
    </row>
    <row r="2499" spans="1:10" ht="14.5" x14ac:dyDescent="0.35">
      <c r="A2499" s="202">
        <v>24120</v>
      </c>
      <c r="B2499" s="202" t="s">
        <v>2445</v>
      </c>
      <c r="D2499" s="203">
        <v>19.3</v>
      </c>
      <c r="E2499" s="203" t="s">
        <v>215</v>
      </c>
      <c r="F2499" s="204">
        <v>2020</v>
      </c>
      <c r="G2499" s="205">
        <v>89</v>
      </c>
      <c r="H2499">
        <v>23893</v>
      </c>
      <c r="I2499">
        <v>1286</v>
      </c>
      <c r="J2499">
        <v>2489</v>
      </c>
    </row>
    <row r="2500" spans="1:10" ht="14.5" x14ac:dyDescent="0.35">
      <c r="A2500" s="202">
        <v>24120</v>
      </c>
      <c r="B2500" s="202" t="s">
        <v>2446</v>
      </c>
      <c r="D2500" s="203">
        <v>19.399999999999999</v>
      </c>
      <c r="E2500" s="203" t="s">
        <v>215</v>
      </c>
      <c r="F2500" s="204">
        <v>2020</v>
      </c>
      <c r="G2500" s="206">
        <v>17706</v>
      </c>
      <c r="H2500">
        <v>0</v>
      </c>
      <c r="I2500">
        <v>0</v>
      </c>
      <c r="J2500">
        <v>0</v>
      </c>
    </row>
    <row r="2501" spans="1:10" ht="14.5" x14ac:dyDescent="0.35">
      <c r="A2501" s="202">
        <v>24120</v>
      </c>
      <c r="B2501" s="202" t="s">
        <v>2447</v>
      </c>
      <c r="D2501" s="203">
        <v>21.2</v>
      </c>
      <c r="E2501" s="203" t="s">
        <v>215</v>
      </c>
      <c r="F2501" s="202">
        <v>2020</v>
      </c>
      <c r="G2501" s="202">
        <v>8584</v>
      </c>
      <c r="H2501">
        <v>10032</v>
      </c>
      <c r="I2501">
        <v>573</v>
      </c>
      <c r="J2501">
        <v>1182</v>
      </c>
    </row>
    <row r="2502" spans="1:10" ht="14.5" x14ac:dyDescent="0.35">
      <c r="A2502" s="202">
        <v>24120</v>
      </c>
      <c r="B2502" s="202" t="s">
        <v>2442</v>
      </c>
      <c r="D2502" s="203">
        <v>5.0999999999999996</v>
      </c>
      <c r="E2502" s="203" t="s">
        <v>215</v>
      </c>
      <c r="F2502" s="202">
        <v>2020</v>
      </c>
      <c r="G2502" s="202">
        <v>52177</v>
      </c>
      <c r="H2502">
        <v>35467</v>
      </c>
      <c r="I2502">
        <v>2180</v>
      </c>
      <c r="J2502">
        <v>3807</v>
      </c>
    </row>
    <row r="2503" spans="1:10" ht="14.5" x14ac:dyDescent="0.35">
      <c r="A2503" s="202">
        <v>24120</v>
      </c>
      <c r="B2503" s="202" t="s">
        <v>2443</v>
      </c>
      <c r="D2503" s="203">
        <v>5.2</v>
      </c>
      <c r="E2503" s="203" t="s">
        <v>215</v>
      </c>
      <c r="F2503" s="202">
        <v>2020</v>
      </c>
      <c r="G2503" s="202">
        <v>38938</v>
      </c>
      <c r="H2503">
        <v>27501</v>
      </c>
      <c r="I2503">
        <v>1527</v>
      </c>
      <c r="J2503">
        <v>2659</v>
      </c>
    </row>
    <row r="2504" spans="1:10" ht="14.5" x14ac:dyDescent="0.35">
      <c r="A2504" s="202">
        <v>24120</v>
      </c>
      <c r="B2504" s="202" t="s">
        <v>4493</v>
      </c>
      <c r="D2504" s="203">
        <v>9</v>
      </c>
      <c r="E2504" s="203" t="s">
        <v>215</v>
      </c>
      <c r="F2504" s="202">
        <v>2020</v>
      </c>
      <c r="G2504" s="202">
        <v>628</v>
      </c>
      <c r="H2504">
        <v>7830</v>
      </c>
      <c r="I2504">
        <v>379</v>
      </c>
      <c r="J2504">
        <v>893</v>
      </c>
    </row>
    <row r="2505" spans="1:10" ht="14.5" x14ac:dyDescent="0.35">
      <c r="A2505" s="202">
        <v>24139</v>
      </c>
      <c r="B2505" s="202" t="s">
        <v>2448</v>
      </c>
      <c r="D2505" s="203">
        <v>17.100000000000001</v>
      </c>
      <c r="E2505" s="203" t="s">
        <v>215</v>
      </c>
      <c r="F2505" s="202">
        <v>2020</v>
      </c>
      <c r="G2505" s="204">
        <v>3866115</v>
      </c>
      <c r="H2505">
        <v>44900</v>
      </c>
      <c r="I2505">
        <v>0</v>
      </c>
      <c r="J2505">
        <v>1678</v>
      </c>
    </row>
    <row r="2506" spans="1:10" ht="14.5" x14ac:dyDescent="0.35">
      <c r="A2506" s="202">
        <v>24139</v>
      </c>
      <c r="B2506" s="202" t="s">
        <v>4494</v>
      </c>
      <c r="D2506" s="203">
        <v>17.2</v>
      </c>
      <c r="E2506" s="203" t="s">
        <v>215</v>
      </c>
      <c r="F2506" s="202">
        <v>2020</v>
      </c>
      <c r="G2506" s="203">
        <v>0</v>
      </c>
      <c r="H2506">
        <v>320</v>
      </c>
      <c r="I2506">
        <v>0</v>
      </c>
      <c r="J2506">
        <v>0</v>
      </c>
    </row>
    <row r="2507" spans="1:10" ht="14.5" x14ac:dyDescent="0.35">
      <c r="A2507" s="202">
        <v>24139</v>
      </c>
      <c r="B2507" s="202" t="s">
        <v>4495</v>
      </c>
      <c r="D2507" s="203">
        <v>19.3</v>
      </c>
      <c r="E2507" s="203" t="s">
        <v>215</v>
      </c>
      <c r="F2507" s="204">
        <v>2020</v>
      </c>
      <c r="G2507" s="205">
        <v>0</v>
      </c>
      <c r="H2507">
        <v>20919</v>
      </c>
      <c r="I2507">
        <v>0</v>
      </c>
      <c r="J2507">
        <v>707</v>
      </c>
    </row>
    <row r="2508" spans="1:10" ht="14.5" x14ac:dyDescent="0.35">
      <c r="A2508" s="202">
        <v>24139</v>
      </c>
      <c r="B2508" s="202" t="s">
        <v>2449</v>
      </c>
      <c r="D2508" s="203">
        <v>19.399999999999999</v>
      </c>
      <c r="E2508" s="203" t="s">
        <v>215</v>
      </c>
      <c r="F2508" s="204">
        <v>2020</v>
      </c>
      <c r="G2508" s="206">
        <v>2637118</v>
      </c>
      <c r="H2508">
        <v>0</v>
      </c>
      <c r="I2508">
        <v>0</v>
      </c>
      <c r="J2508">
        <v>0</v>
      </c>
    </row>
    <row r="2509" spans="1:10" ht="14.5" x14ac:dyDescent="0.35">
      <c r="A2509" s="202">
        <v>24139</v>
      </c>
      <c r="B2509" s="202" t="s">
        <v>2450</v>
      </c>
      <c r="D2509" s="203">
        <v>21.2</v>
      </c>
      <c r="E2509" s="203" t="s">
        <v>215</v>
      </c>
      <c r="F2509" s="202">
        <v>2020</v>
      </c>
      <c r="G2509" s="202">
        <v>318090</v>
      </c>
      <c r="H2509">
        <v>4051</v>
      </c>
      <c r="I2509">
        <v>0</v>
      </c>
      <c r="J2509">
        <v>142</v>
      </c>
    </row>
    <row r="2510" spans="1:10" ht="14.5" x14ac:dyDescent="0.35">
      <c r="A2510" s="202">
        <v>24147</v>
      </c>
      <c r="B2510" s="202" t="s">
        <v>2452</v>
      </c>
      <c r="D2510" s="203">
        <v>17.100000000000001</v>
      </c>
      <c r="E2510" s="203" t="s">
        <v>215</v>
      </c>
      <c r="F2510" s="202">
        <v>2020</v>
      </c>
      <c r="G2510" s="204">
        <v>16658925</v>
      </c>
      <c r="H2510">
        <v>223711</v>
      </c>
      <c r="I2510">
        <v>4876</v>
      </c>
      <c r="J2510">
        <v>2002</v>
      </c>
    </row>
    <row r="2511" spans="1:10" ht="14.5" x14ac:dyDescent="0.35">
      <c r="A2511" s="202">
        <v>24147</v>
      </c>
      <c r="B2511" s="202" t="s">
        <v>2453</v>
      </c>
      <c r="D2511" s="203">
        <v>17.2</v>
      </c>
      <c r="E2511" s="203" t="s">
        <v>215</v>
      </c>
      <c r="F2511" s="202">
        <v>2020</v>
      </c>
      <c r="G2511" s="203">
        <v>19048440</v>
      </c>
      <c r="H2511">
        <v>259389</v>
      </c>
      <c r="I2511">
        <v>309</v>
      </c>
      <c r="J2511">
        <v>397</v>
      </c>
    </row>
    <row r="2512" spans="1:10" ht="14.5" x14ac:dyDescent="0.35">
      <c r="A2512" s="202">
        <v>24147</v>
      </c>
      <c r="B2512" s="202" t="s">
        <v>2454</v>
      </c>
      <c r="D2512" s="203">
        <v>18</v>
      </c>
      <c r="E2512" s="203" t="s">
        <v>215</v>
      </c>
      <c r="F2512" s="202">
        <v>2020</v>
      </c>
      <c r="G2512" s="202">
        <v>57942</v>
      </c>
      <c r="H2512">
        <v>313</v>
      </c>
      <c r="I2512">
        <v>-36</v>
      </c>
      <c r="J2512">
        <v>29</v>
      </c>
    </row>
    <row r="2513" spans="1:10" ht="14.5" x14ac:dyDescent="0.35">
      <c r="A2513" s="202">
        <v>24147</v>
      </c>
      <c r="B2513" s="202" t="s">
        <v>2455</v>
      </c>
      <c r="D2513" s="203">
        <v>19.3</v>
      </c>
      <c r="E2513" s="203" t="s">
        <v>215</v>
      </c>
      <c r="F2513" s="204">
        <v>2020</v>
      </c>
      <c r="G2513" s="205">
        <v>46865</v>
      </c>
      <c r="H2513">
        <v>523023</v>
      </c>
      <c r="I2513">
        <v>10896</v>
      </c>
      <c r="J2513">
        <v>6943</v>
      </c>
    </row>
    <row r="2514" spans="1:10" ht="14.5" x14ac:dyDescent="0.35">
      <c r="A2514" s="202">
        <v>24147</v>
      </c>
      <c r="B2514" s="202" t="s">
        <v>2456</v>
      </c>
      <c r="D2514" s="203">
        <v>19.399999999999999</v>
      </c>
      <c r="E2514" s="203" t="s">
        <v>215</v>
      </c>
      <c r="F2514" s="204">
        <v>2020</v>
      </c>
      <c r="G2514" s="206">
        <v>47832374</v>
      </c>
      <c r="H2514">
        <v>0</v>
      </c>
      <c r="I2514">
        <v>0</v>
      </c>
      <c r="J2514">
        <v>0</v>
      </c>
    </row>
    <row r="2515" spans="1:10" ht="14.5" x14ac:dyDescent="0.35">
      <c r="A2515" s="202">
        <v>24147</v>
      </c>
      <c r="B2515" s="202" t="s">
        <v>2457</v>
      </c>
      <c r="D2515" s="203">
        <v>21.2</v>
      </c>
      <c r="E2515" s="203" t="s">
        <v>215</v>
      </c>
      <c r="F2515" s="202">
        <v>2020</v>
      </c>
      <c r="G2515" s="202">
        <v>8253312</v>
      </c>
      <c r="H2515">
        <v>69868</v>
      </c>
      <c r="I2515">
        <v>1484</v>
      </c>
      <c r="J2515">
        <v>677</v>
      </c>
    </row>
    <row r="2516" spans="1:10" ht="14.5" x14ac:dyDescent="0.35">
      <c r="A2516" s="202">
        <v>24147</v>
      </c>
      <c r="B2516" s="202" t="s">
        <v>2458</v>
      </c>
      <c r="D2516" s="203">
        <v>23</v>
      </c>
      <c r="E2516" s="203" t="s">
        <v>215</v>
      </c>
      <c r="F2516" s="202">
        <v>2020</v>
      </c>
      <c r="G2516" s="202">
        <v>100</v>
      </c>
      <c r="H2516">
        <v>424</v>
      </c>
      <c r="I2516">
        <v>52</v>
      </c>
      <c r="J2516">
        <v>1</v>
      </c>
    </row>
    <row r="2517" spans="1:10" ht="14.5" x14ac:dyDescent="0.35">
      <c r="A2517" s="202">
        <v>24147</v>
      </c>
      <c r="B2517" s="202" t="s">
        <v>2459</v>
      </c>
      <c r="D2517" s="203">
        <v>24</v>
      </c>
      <c r="E2517" s="203" t="s">
        <v>215</v>
      </c>
      <c r="F2517" s="202">
        <v>2020</v>
      </c>
      <c r="G2517" s="202">
        <v>619824</v>
      </c>
      <c r="H2517">
        <v>13032</v>
      </c>
      <c r="I2517">
        <v>2219</v>
      </c>
      <c r="J2517">
        <v>0</v>
      </c>
    </row>
    <row r="2518" spans="1:10" ht="14.5" x14ac:dyDescent="0.35">
      <c r="A2518" s="202">
        <v>24147</v>
      </c>
      <c r="B2518" s="202" t="s">
        <v>2451</v>
      </c>
      <c r="D2518" s="203">
        <v>9</v>
      </c>
      <c r="E2518" s="203" t="s">
        <v>215</v>
      </c>
      <c r="F2518" s="202">
        <v>2020</v>
      </c>
      <c r="G2518" s="202">
        <v>11306073</v>
      </c>
      <c r="H2518">
        <v>99867</v>
      </c>
      <c r="I2518">
        <v>49</v>
      </c>
      <c r="J2518">
        <v>22</v>
      </c>
    </row>
    <row r="2519" spans="1:10" ht="14.5" x14ac:dyDescent="0.35">
      <c r="A2519" s="202">
        <v>24171</v>
      </c>
      <c r="B2519" s="202" t="s">
        <v>2460</v>
      </c>
      <c r="D2519" s="203">
        <v>1</v>
      </c>
      <c r="E2519" s="203" t="s">
        <v>215</v>
      </c>
      <c r="F2519" s="202">
        <v>2020</v>
      </c>
      <c r="G2519" s="202">
        <v>2917</v>
      </c>
      <c r="H2519">
        <v>966</v>
      </c>
      <c r="I2519">
        <v>5</v>
      </c>
      <c r="J2519">
        <v>120</v>
      </c>
    </row>
    <row r="2520" spans="1:10" ht="14.5" x14ac:dyDescent="0.35">
      <c r="A2520" s="202">
        <v>24171</v>
      </c>
      <c r="B2520" s="202" t="s">
        <v>2464</v>
      </c>
      <c r="D2520" s="203">
        <v>19.3</v>
      </c>
      <c r="E2520" s="203" t="s">
        <v>215</v>
      </c>
      <c r="F2520" s="204">
        <v>2020</v>
      </c>
      <c r="G2520" s="205">
        <v>34</v>
      </c>
      <c r="H2520">
        <v>20259</v>
      </c>
      <c r="I2520">
        <v>1098</v>
      </c>
      <c r="J2520">
        <v>1794</v>
      </c>
    </row>
    <row r="2521" spans="1:10" ht="14.5" x14ac:dyDescent="0.35">
      <c r="A2521" s="202">
        <v>24171</v>
      </c>
      <c r="B2521" s="202" t="s">
        <v>2465</v>
      </c>
      <c r="D2521" s="203">
        <v>19.399999999999999</v>
      </c>
      <c r="E2521" s="203" t="s">
        <v>215</v>
      </c>
      <c r="F2521" s="204">
        <v>2020</v>
      </c>
      <c r="G2521" s="206">
        <v>2435</v>
      </c>
      <c r="H2521">
        <v>0</v>
      </c>
      <c r="I2521">
        <v>0</v>
      </c>
      <c r="J2521">
        <v>0</v>
      </c>
    </row>
    <row r="2522" spans="1:10" ht="14.5" x14ac:dyDescent="0.35">
      <c r="A2522" s="202">
        <v>24171</v>
      </c>
      <c r="B2522" s="202" t="s">
        <v>2461</v>
      </c>
      <c r="D2522" s="203">
        <v>2.1</v>
      </c>
      <c r="E2522" s="203" t="s">
        <v>215</v>
      </c>
      <c r="F2522" s="202">
        <v>2020</v>
      </c>
      <c r="G2522" s="202">
        <v>1912</v>
      </c>
      <c r="H2522">
        <v>1341</v>
      </c>
      <c r="I2522">
        <v>44</v>
      </c>
      <c r="J2522">
        <v>120</v>
      </c>
    </row>
    <row r="2523" spans="1:10" ht="14.5" x14ac:dyDescent="0.35">
      <c r="A2523" s="202">
        <v>24171</v>
      </c>
      <c r="B2523" s="202" t="s">
        <v>2462</v>
      </c>
      <c r="D2523" s="203">
        <v>5.0999999999999996</v>
      </c>
      <c r="E2523" s="203" t="s">
        <v>215</v>
      </c>
      <c r="F2523" s="202">
        <v>2020</v>
      </c>
      <c r="G2523" s="202">
        <v>25010</v>
      </c>
      <c r="H2523">
        <v>55951</v>
      </c>
      <c r="I2523">
        <v>3717</v>
      </c>
      <c r="J2523">
        <v>4754</v>
      </c>
    </row>
    <row r="2524" spans="1:10" ht="14.5" x14ac:dyDescent="0.35">
      <c r="A2524" s="202">
        <v>24171</v>
      </c>
      <c r="B2524" s="202" t="s">
        <v>2463</v>
      </c>
      <c r="D2524" s="203">
        <v>5.2</v>
      </c>
      <c r="E2524" s="203" t="s">
        <v>215</v>
      </c>
      <c r="F2524" s="202">
        <v>2020</v>
      </c>
      <c r="G2524" s="202">
        <v>33735</v>
      </c>
      <c r="H2524">
        <v>32115</v>
      </c>
      <c r="I2524">
        <v>2285</v>
      </c>
      <c r="J2524">
        <v>2369</v>
      </c>
    </row>
    <row r="2525" spans="1:10" ht="14.5" x14ac:dyDescent="0.35">
      <c r="A2525" s="202">
        <v>24198</v>
      </c>
      <c r="B2525" s="202" t="s">
        <v>2467</v>
      </c>
      <c r="D2525" s="203">
        <v>19.3</v>
      </c>
      <c r="E2525" s="203" t="s">
        <v>215</v>
      </c>
      <c r="F2525" s="204">
        <v>2020</v>
      </c>
      <c r="G2525" s="205">
        <v>68</v>
      </c>
      <c r="H2525">
        <v>8969</v>
      </c>
      <c r="I2525">
        <v>492</v>
      </c>
      <c r="J2525">
        <v>807</v>
      </c>
    </row>
    <row r="2526" spans="1:10" ht="14.5" x14ac:dyDescent="0.35">
      <c r="A2526" s="202">
        <v>24198</v>
      </c>
      <c r="B2526" s="202" t="s">
        <v>2468</v>
      </c>
      <c r="D2526" s="203">
        <v>19.399999999999999</v>
      </c>
      <c r="E2526" s="203" t="s">
        <v>215</v>
      </c>
      <c r="F2526" s="204">
        <v>2020</v>
      </c>
      <c r="G2526" s="206">
        <v>1377</v>
      </c>
      <c r="H2526">
        <v>0</v>
      </c>
      <c r="I2526">
        <v>0</v>
      </c>
      <c r="J2526">
        <v>0</v>
      </c>
    </row>
    <row r="2527" spans="1:10" ht="14.5" x14ac:dyDescent="0.35">
      <c r="A2527" s="202">
        <v>24198</v>
      </c>
      <c r="B2527" s="202" t="s">
        <v>2466</v>
      </c>
      <c r="D2527" s="203">
        <v>2.1</v>
      </c>
      <c r="E2527" s="203" t="s">
        <v>215</v>
      </c>
      <c r="F2527" s="202">
        <v>2020</v>
      </c>
      <c r="G2527" s="202">
        <v>4</v>
      </c>
      <c r="H2527">
        <v>749</v>
      </c>
      <c r="I2527">
        <v>17</v>
      </c>
      <c r="J2527">
        <v>46</v>
      </c>
    </row>
    <row r="2528" spans="1:10" ht="14.5" x14ac:dyDescent="0.35">
      <c r="A2528" s="202">
        <v>24198</v>
      </c>
      <c r="B2528" s="202" t="s">
        <v>2469</v>
      </c>
      <c r="D2528" s="203">
        <v>21.2</v>
      </c>
      <c r="E2528" s="203" t="s">
        <v>215</v>
      </c>
      <c r="F2528" s="202">
        <v>2020</v>
      </c>
      <c r="G2528" s="202">
        <v>561</v>
      </c>
      <c r="H2528">
        <v>3296</v>
      </c>
      <c r="I2528">
        <v>203</v>
      </c>
      <c r="J2528">
        <v>270</v>
      </c>
    </row>
    <row r="2529" spans="1:10" ht="14.5" x14ac:dyDescent="0.35">
      <c r="A2529" s="202">
        <v>24260</v>
      </c>
      <c r="B2529" s="202" t="s">
        <v>2472</v>
      </c>
      <c r="D2529" s="203">
        <v>17.100000000000001</v>
      </c>
      <c r="E2529" s="203" t="s">
        <v>215</v>
      </c>
      <c r="F2529" s="202">
        <v>2020</v>
      </c>
      <c r="G2529" s="204">
        <v>4671301</v>
      </c>
      <c r="H2529">
        <v>18266</v>
      </c>
      <c r="I2529">
        <v>582</v>
      </c>
      <c r="J2529">
        <v>1371</v>
      </c>
    </row>
    <row r="2530" spans="1:10" ht="14.5" x14ac:dyDescent="0.35">
      <c r="A2530" s="202">
        <v>24260</v>
      </c>
      <c r="B2530" s="202" t="s">
        <v>4496</v>
      </c>
      <c r="D2530" s="203">
        <v>17.2</v>
      </c>
      <c r="E2530" s="203" t="s">
        <v>215</v>
      </c>
      <c r="F2530" s="202">
        <v>2020</v>
      </c>
      <c r="G2530" s="203">
        <v>0</v>
      </c>
      <c r="H2530">
        <v>276</v>
      </c>
      <c r="I2530">
        <v>0</v>
      </c>
      <c r="J2530">
        <v>21</v>
      </c>
    </row>
    <row r="2531" spans="1:10" ht="14.5" x14ac:dyDescent="0.35">
      <c r="A2531" s="202">
        <v>24260</v>
      </c>
      <c r="B2531" s="202" t="s">
        <v>2470</v>
      </c>
      <c r="D2531" s="203">
        <v>4</v>
      </c>
      <c r="E2531" s="203" t="s">
        <v>215</v>
      </c>
      <c r="F2531" s="202">
        <v>2020</v>
      </c>
      <c r="G2531" s="202">
        <v>2256956</v>
      </c>
      <c r="H2531">
        <v>9796</v>
      </c>
      <c r="I2531">
        <v>312</v>
      </c>
      <c r="J2531">
        <v>735</v>
      </c>
    </row>
    <row r="2532" spans="1:10" ht="14.5" x14ac:dyDescent="0.35">
      <c r="A2532" s="202">
        <v>24260</v>
      </c>
      <c r="B2532" s="202" t="s">
        <v>2471</v>
      </c>
      <c r="D2532" s="203">
        <v>9</v>
      </c>
      <c r="E2532" s="203" t="s">
        <v>215</v>
      </c>
      <c r="F2532" s="202">
        <v>2020</v>
      </c>
      <c r="G2532" s="202">
        <v>24508754</v>
      </c>
      <c r="H2532">
        <v>58196</v>
      </c>
      <c r="I2532">
        <v>1854</v>
      </c>
      <c r="J2532">
        <v>4367</v>
      </c>
    </row>
    <row r="2533" spans="1:10" ht="14.5" x14ac:dyDescent="0.35">
      <c r="A2533" s="202">
        <v>24376</v>
      </c>
      <c r="B2533" s="202" t="s">
        <v>2473</v>
      </c>
      <c r="D2533" s="203">
        <v>1</v>
      </c>
      <c r="E2533" s="203" t="s">
        <v>215</v>
      </c>
      <c r="F2533" s="202">
        <v>2020</v>
      </c>
      <c r="G2533" s="202">
        <v>260613</v>
      </c>
      <c r="H2533">
        <v>963</v>
      </c>
      <c r="I2533">
        <v>7</v>
      </c>
      <c r="J2533">
        <v>16</v>
      </c>
    </row>
    <row r="2534" spans="1:10" ht="14.5" x14ac:dyDescent="0.35">
      <c r="A2534" s="202">
        <v>24376</v>
      </c>
      <c r="B2534" s="202" t="s">
        <v>2477</v>
      </c>
      <c r="D2534" s="203">
        <v>17.100000000000001</v>
      </c>
      <c r="E2534" s="203" t="s">
        <v>215</v>
      </c>
      <c r="F2534" s="202">
        <v>2020</v>
      </c>
      <c r="G2534" s="204">
        <v>193181</v>
      </c>
      <c r="H2534">
        <v>2930</v>
      </c>
      <c r="I2534">
        <v>20</v>
      </c>
      <c r="J2534">
        <v>20</v>
      </c>
    </row>
    <row r="2535" spans="1:10" ht="14.5" x14ac:dyDescent="0.35">
      <c r="A2535" s="202">
        <v>24376</v>
      </c>
      <c r="B2535" s="202" t="s">
        <v>4497</v>
      </c>
      <c r="D2535" s="203">
        <v>17.2</v>
      </c>
      <c r="E2535" s="203" t="s">
        <v>215</v>
      </c>
      <c r="F2535" s="202">
        <v>2020</v>
      </c>
      <c r="G2535" s="203">
        <v>0</v>
      </c>
      <c r="H2535">
        <v>0</v>
      </c>
      <c r="I2535">
        <v>0</v>
      </c>
      <c r="J2535">
        <v>0</v>
      </c>
    </row>
    <row r="2536" spans="1:10" ht="14.5" x14ac:dyDescent="0.35">
      <c r="A2536" s="202">
        <v>24376</v>
      </c>
      <c r="B2536" s="202" t="s">
        <v>2474</v>
      </c>
      <c r="D2536" s="203">
        <v>2.1</v>
      </c>
      <c r="E2536" s="203" t="s">
        <v>215</v>
      </c>
      <c r="F2536" s="202">
        <v>2020</v>
      </c>
      <c r="G2536" s="202">
        <v>1224570</v>
      </c>
      <c r="H2536">
        <v>-503</v>
      </c>
      <c r="I2536">
        <v>-3</v>
      </c>
      <c r="J2536">
        <v>32</v>
      </c>
    </row>
    <row r="2537" spans="1:10" ht="14.5" x14ac:dyDescent="0.35">
      <c r="A2537" s="202">
        <v>24376</v>
      </c>
      <c r="B2537" s="202" t="s">
        <v>4498</v>
      </c>
      <c r="D2537" s="203">
        <v>3</v>
      </c>
      <c r="E2537" s="203" t="s">
        <v>215</v>
      </c>
      <c r="F2537" s="202">
        <v>2020</v>
      </c>
      <c r="G2537" s="202">
        <v>12939</v>
      </c>
      <c r="H2537">
        <v>20</v>
      </c>
      <c r="I2537">
        <v>0</v>
      </c>
      <c r="J2537">
        <v>1</v>
      </c>
    </row>
    <row r="2538" spans="1:10" ht="14.5" x14ac:dyDescent="0.35">
      <c r="A2538" s="202">
        <v>24376</v>
      </c>
      <c r="B2538" s="202" t="s">
        <v>2475</v>
      </c>
      <c r="D2538" s="203">
        <v>4</v>
      </c>
      <c r="E2538" s="203" t="s">
        <v>215</v>
      </c>
      <c r="F2538" s="202">
        <v>2020</v>
      </c>
      <c r="G2538" s="202">
        <v>122274203</v>
      </c>
      <c r="H2538">
        <v>267777</v>
      </c>
      <c r="I2538">
        <v>1846</v>
      </c>
      <c r="J2538">
        <v>3428</v>
      </c>
    </row>
    <row r="2539" spans="1:10" ht="14.5" x14ac:dyDescent="0.35">
      <c r="A2539" s="202">
        <v>24376</v>
      </c>
      <c r="B2539" s="202" t="s">
        <v>2476</v>
      </c>
      <c r="D2539" s="203">
        <v>9</v>
      </c>
      <c r="E2539" s="203" t="s">
        <v>215</v>
      </c>
      <c r="F2539" s="202">
        <v>2020</v>
      </c>
      <c r="G2539" s="202">
        <v>695</v>
      </c>
      <c r="H2539">
        <v>10</v>
      </c>
      <c r="I2539">
        <v>0</v>
      </c>
      <c r="J2539">
        <v>0</v>
      </c>
    </row>
    <row r="2540" spans="1:10" ht="14.5" x14ac:dyDescent="0.35">
      <c r="A2540" s="202">
        <v>24392</v>
      </c>
      <c r="B2540" s="202" t="s">
        <v>2478</v>
      </c>
      <c r="D2540" s="203">
        <v>19.100000000000001</v>
      </c>
      <c r="E2540" s="203" t="s">
        <v>215</v>
      </c>
      <c r="F2540" s="202">
        <v>2020</v>
      </c>
      <c r="G2540" s="205">
        <v>22462966</v>
      </c>
      <c r="H2540">
        <v>794351</v>
      </c>
      <c r="I2540">
        <v>92918</v>
      </c>
      <c r="J2540">
        <v>40527</v>
      </c>
    </row>
    <row r="2541" spans="1:10" ht="14.5" x14ac:dyDescent="0.35">
      <c r="A2541" s="202">
        <v>24392</v>
      </c>
      <c r="B2541" s="202" t="s">
        <v>2479</v>
      </c>
      <c r="D2541" s="203">
        <v>19.2</v>
      </c>
      <c r="E2541" s="203" t="s">
        <v>215</v>
      </c>
      <c r="F2541" s="204">
        <v>2020</v>
      </c>
      <c r="G2541" s="206">
        <v>771888347</v>
      </c>
      <c r="H2541">
        <v>0</v>
      </c>
      <c r="I2541">
        <v>0</v>
      </c>
      <c r="J2541">
        <v>0</v>
      </c>
    </row>
    <row r="2542" spans="1:10" ht="14.5" x14ac:dyDescent="0.35">
      <c r="A2542" s="202">
        <v>24392</v>
      </c>
      <c r="B2542" s="202" t="s">
        <v>2480</v>
      </c>
      <c r="D2542" s="203">
        <v>19.3</v>
      </c>
      <c r="E2542" s="203" t="s">
        <v>215</v>
      </c>
      <c r="F2542" s="204">
        <v>2020</v>
      </c>
      <c r="G2542" s="205">
        <v>395533</v>
      </c>
      <c r="H2542">
        <v>26249</v>
      </c>
      <c r="I2542">
        <v>3656</v>
      </c>
      <c r="J2542">
        <v>1595</v>
      </c>
    </row>
    <row r="2543" spans="1:10" ht="14.5" x14ac:dyDescent="0.35">
      <c r="A2543" s="202">
        <v>24392</v>
      </c>
      <c r="B2543" s="202" t="s">
        <v>2481</v>
      </c>
      <c r="D2543" s="203">
        <v>19.399999999999999</v>
      </c>
      <c r="E2543" s="203" t="s">
        <v>215</v>
      </c>
      <c r="F2543" s="204">
        <v>2020</v>
      </c>
      <c r="G2543" s="206">
        <v>25853352</v>
      </c>
      <c r="H2543">
        <v>0</v>
      </c>
      <c r="I2543">
        <v>0</v>
      </c>
      <c r="J2543">
        <v>0</v>
      </c>
    </row>
    <row r="2544" spans="1:10" ht="14.5" x14ac:dyDescent="0.35">
      <c r="A2544" s="202">
        <v>24392</v>
      </c>
      <c r="B2544" s="202" t="s">
        <v>2482</v>
      </c>
      <c r="D2544" s="203">
        <v>21.1</v>
      </c>
      <c r="E2544" s="203" t="s">
        <v>215</v>
      </c>
      <c r="F2544" s="202">
        <v>2020</v>
      </c>
      <c r="G2544" s="202">
        <v>540292195</v>
      </c>
      <c r="H2544">
        <v>540292</v>
      </c>
      <c r="I2544">
        <v>63520</v>
      </c>
      <c r="J2544">
        <v>27705</v>
      </c>
    </row>
    <row r="2545" spans="1:10" ht="14.5" x14ac:dyDescent="0.35">
      <c r="A2545" s="202">
        <v>24392</v>
      </c>
      <c r="B2545" s="202" t="s">
        <v>2483</v>
      </c>
      <c r="D2545" s="203">
        <v>21.2</v>
      </c>
      <c r="E2545" s="203" t="s">
        <v>215</v>
      </c>
      <c r="F2545" s="202">
        <v>2020</v>
      </c>
      <c r="G2545" s="202">
        <v>7422278</v>
      </c>
      <c r="H2545">
        <v>7422</v>
      </c>
      <c r="I2545">
        <v>1139</v>
      </c>
      <c r="J2545">
        <v>497</v>
      </c>
    </row>
    <row r="2546" spans="1:10" ht="14.5" x14ac:dyDescent="0.35">
      <c r="A2546" s="202">
        <v>24414</v>
      </c>
      <c r="B2546" s="202" t="s">
        <v>2484</v>
      </c>
      <c r="D2546" s="203">
        <v>1</v>
      </c>
      <c r="E2546" s="203" t="s">
        <v>215</v>
      </c>
      <c r="F2546" s="202">
        <v>2020</v>
      </c>
      <c r="G2546" s="202">
        <v>1116717</v>
      </c>
      <c r="H2546">
        <v>9569</v>
      </c>
      <c r="I2546">
        <v>823</v>
      </c>
      <c r="J2546">
        <v>1278</v>
      </c>
    </row>
    <row r="2547" spans="1:10" ht="14.5" x14ac:dyDescent="0.35">
      <c r="A2547" s="202">
        <v>24414</v>
      </c>
      <c r="B2547" s="202" t="s">
        <v>2489</v>
      </c>
      <c r="D2547" s="203">
        <v>17.100000000000001</v>
      </c>
      <c r="E2547" s="203" t="s">
        <v>215</v>
      </c>
      <c r="F2547" s="202">
        <v>2020</v>
      </c>
      <c r="G2547" s="204">
        <v>2384063</v>
      </c>
      <c r="H2547">
        <v>28085</v>
      </c>
      <c r="I2547">
        <v>3556</v>
      </c>
      <c r="J2547">
        <v>5520</v>
      </c>
    </row>
    <row r="2548" spans="1:10" ht="14.5" x14ac:dyDescent="0.35">
      <c r="A2548" s="202">
        <v>24414</v>
      </c>
      <c r="B2548" s="202" t="s">
        <v>4499</v>
      </c>
      <c r="D2548" s="203">
        <v>17.2</v>
      </c>
      <c r="E2548" s="203" t="s">
        <v>215</v>
      </c>
      <c r="F2548" s="202">
        <v>2020</v>
      </c>
      <c r="G2548" s="203">
        <v>0</v>
      </c>
      <c r="H2548">
        <v>3</v>
      </c>
      <c r="I2548">
        <v>0</v>
      </c>
      <c r="J2548">
        <v>0</v>
      </c>
    </row>
    <row r="2549" spans="1:10" ht="14.5" x14ac:dyDescent="0.35">
      <c r="A2549" s="202">
        <v>24414</v>
      </c>
      <c r="B2549" s="202" t="s">
        <v>2490</v>
      </c>
      <c r="D2549" s="203">
        <v>18</v>
      </c>
      <c r="E2549" s="203" t="s">
        <v>215</v>
      </c>
      <c r="F2549" s="202">
        <v>2020</v>
      </c>
      <c r="G2549" s="202">
        <v>12479</v>
      </c>
      <c r="H2549">
        <v>545</v>
      </c>
      <c r="I2549">
        <v>23</v>
      </c>
      <c r="J2549">
        <v>36</v>
      </c>
    </row>
    <row r="2550" spans="1:10" ht="14.5" x14ac:dyDescent="0.35">
      <c r="A2550" s="202">
        <v>24414</v>
      </c>
      <c r="B2550" s="202" t="s">
        <v>2491</v>
      </c>
      <c r="D2550" s="203">
        <v>19.3</v>
      </c>
      <c r="E2550" s="203" t="s">
        <v>215</v>
      </c>
      <c r="F2550" s="204">
        <v>2020</v>
      </c>
      <c r="G2550" s="205">
        <v>4733</v>
      </c>
      <c r="H2550">
        <v>29112</v>
      </c>
      <c r="I2550">
        <v>2065</v>
      </c>
      <c r="J2550">
        <v>3205</v>
      </c>
    </row>
    <row r="2551" spans="1:10" ht="14.5" x14ac:dyDescent="0.35">
      <c r="A2551" s="202">
        <v>24414</v>
      </c>
      <c r="B2551" s="202" t="s">
        <v>2492</v>
      </c>
      <c r="D2551" s="203">
        <v>19.399999999999999</v>
      </c>
      <c r="E2551" s="203" t="s">
        <v>215</v>
      </c>
      <c r="F2551" s="204">
        <v>2020</v>
      </c>
      <c r="G2551" s="206">
        <v>1366556</v>
      </c>
      <c r="H2551">
        <v>0</v>
      </c>
      <c r="I2551">
        <v>0</v>
      </c>
      <c r="J2551">
        <v>0</v>
      </c>
    </row>
    <row r="2552" spans="1:10" ht="14.5" x14ac:dyDescent="0.35">
      <c r="A2552" s="202">
        <v>24414</v>
      </c>
      <c r="B2552" s="202" t="s">
        <v>2485</v>
      </c>
      <c r="D2552" s="203">
        <v>2.1</v>
      </c>
      <c r="E2552" s="203" t="s">
        <v>215</v>
      </c>
      <c r="F2552" s="202">
        <v>2020</v>
      </c>
      <c r="G2552" s="202">
        <v>1317237</v>
      </c>
      <c r="H2552">
        <v>11034</v>
      </c>
      <c r="I2552">
        <v>1326</v>
      </c>
      <c r="J2552">
        <v>2058</v>
      </c>
    </row>
    <row r="2553" spans="1:10" ht="14.5" x14ac:dyDescent="0.35">
      <c r="A2553" s="202">
        <v>24414</v>
      </c>
      <c r="B2553" s="202" t="s">
        <v>2493</v>
      </c>
      <c r="D2553" s="203">
        <v>21.2</v>
      </c>
      <c r="E2553" s="203" t="s">
        <v>215</v>
      </c>
      <c r="F2553" s="202">
        <v>2020</v>
      </c>
      <c r="G2553" s="202">
        <v>328840</v>
      </c>
      <c r="H2553">
        <v>8910</v>
      </c>
      <c r="I2553">
        <v>523</v>
      </c>
      <c r="J2553">
        <v>812</v>
      </c>
    </row>
    <row r="2554" spans="1:10" ht="14.5" x14ac:dyDescent="0.35">
      <c r="A2554" s="202">
        <v>24414</v>
      </c>
      <c r="B2554" s="202" t="s">
        <v>2494</v>
      </c>
      <c r="D2554" s="203">
        <v>23</v>
      </c>
      <c r="E2554" s="203" t="s">
        <v>215</v>
      </c>
      <c r="F2554" s="202">
        <v>2020</v>
      </c>
      <c r="G2554" s="202">
        <v>4501</v>
      </c>
      <c r="H2554">
        <v>153</v>
      </c>
      <c r="I2554">
        <v>4</v>
      </c>
      <c r="J2554">
        <v>6</v>
      </c>
    </row>
    <row r="2555" spans="1:10" ht="14.5" x14ac:dyDescent="0.35">
      <c r="A2555" s="202">
        <v>24414</v>
      </c>
      <c r="B2555" s="202" t="s">
        <v>2495</v>
      </c>
      <c r="D2555" s="203">
        <v>24</v>
      </c>
      <c r="E2555" s="203" t="s">
        <v>215</v>
      </c>
      <c r="F2555" s="202">
        <v>2020</v>
      </c>
      <c r="G2555" s="202">
        <v>512661</v>
      </c>
      <c r="H2555">
        <v>2880</v>
      </c>
      <c r="I2555">
        <v>186</v>
      </c>
      <c r="J2555">
        <v>289</v>
      </c>
    </row>
    <row r="2556" spans="1:10" ht="14.5" x14ac:dyDescent="0.35">
      <c r="A2556" s="202">
        <v>24414</v>
      </c>
      <c r="B2556" s="202" t="s">
        <v>2486</v>
      </c>
      <c r="D2556" s="203">
        <v>5.0999999999999996</v>
      </c>
      <c r="E2556" s="203" t="s">
        <v>215</v>
      </c>
      <c r="F2556" s="202">
        <v>2020</v>
      </c>
      <c r="G2556" s="202">
        <v>3786958</v>
      </c>
      <c r="H2556">
        <v>58656</v>
      </c>
      <c r="I2556">
        <v>5428</v>
      </c>
      <c r="J2556">
        <v>8426</v>
      </c>
    </row>
    <row r="2557" spans="1:10" ht="14.5" x14ac:dyDescent="0.35">
      <c r="A2557" s="202">
        <v>24414</v>
      </c>
      <c r="B2557" s="202" t="s">
        <v>2487</v>
      </c>
      <c r="D2557" s="203">
        <v>5.2</v>
      </c>
      <c r="E2557" s="203" t="s">
        <v>215</v>
      </c>
      <c r="F2557" s="202">
        <v>2020</v>
      </c>
      <c r="G2557" s="202">
        <v>1828873</v>
      </c>
      <c r="H2557">
        <v>34357</v>
      </c>
      <c r="I2557">
        <v>1658</v>
      </c>
      <c r="J2557">
        <v>2573</v>
      </c>
    </row>
    <row r="2558" spans="1:10" ht="14.5" x14ac:dyDescent="0.35">
      <c r="A2558" s="202">
        <v>24414</v>
      </c>
      <c r="B2558" s="202" t="s">
        <v>2488</v>
      </c>
      <c r="D2558" s="203">
        <v>9</v>
      </c>
      <c r="E2558" s="203" t="s">
        <v>215</v>
      </c>
      <c r="F2558" s="202">
        <v>2020</v>
      </c>
      <c r="G2558" s="202">
        <v>69366</v>
      </c>
      <c r="H2558">
        <v>3566</v>
      </c>
      <c r="I2558">
        <v>281</v>
      </c>
      <c r="J2558">
        <v>436</v>
      </c>
    </row>
    <row r="2559" spans="1:10" ht="14.5" x14ac:dyDescent="0.35">
      <c r="A2559" s="202">
        <v>24449</v>
      </c>
      <c r="B2559" s="202" t="s">
        <v>2496</v>
      </c>
      <c r="D2559" s="203">
        <v>1</v>
      </c>
      <c r="E2559" s="203" t="s">
        <v>215</v>
      </c>
      <c r="F2559" s="202">
        <v>2020</v>
      </c>
      <c r="G2559" s="202">
        <v>161111</v>
      </c>
      <c r="H2559">
        <v>1814</v>
      </c>
      <c r="I2559">
        <v>97</v>
      </c>
      <c r="J2559">
        <v>151</v>
      </c>
    </row>
    <row r="2560" spans="1:10" ht="14.5" x14ac:dyDescent="0.35">
      <c r="A2560" s="202">
        <v>24449</v>
      </c>
      <c r="B2560" s="202" t="s">
        <v>2501</v>
      </c>
      <c r="D2560" s="203">
        <v>17.100000000000001</v>
      </c>
      <c r="E2560" s="203" t="s">
        <v>215</v>
      </c>
      <c r="F2560" s="202">
        <v>2020</v>
      </c>
      <c r="G2560" s="204">
        <v>127940</v>
      </c>
      <c r="H2560">
        <v>6559</v>
      </c>
      <c r="I2560">
        <v>825</v>
      </c>
      <c r="J2560">
        <v>1281</v>
      </c>
    </row>
    <row r="2561" spans="1:10" ht="14.5" x14ac:dyDescent="0.35">
      <c r="A2561" s="202">
        <v>24449</v>
      </c>
      <c r="B2561" s="202" t="s">
        <v>4500</v>
      </c>
      <c r="D2561" s="203">
        <v>17.2</v>
      </c>
      <c r="E2561" s="203" t="s">
        <v>215</v>
      </c>
      <c r="F2561" s="202">
        <v>2020</v>
      </c>
      <c r="G2561" s="203">
        <v>0</v>
      </c>
      <c r="H2561">
        <v>0</v>
      </c>
      <c r="I2561">
        <v>0</v>
      </c>
      <c r="J2561">
        <v>0</v>
      </c>
    </row>
    <row r="2562" spans="1:10" ht="14.5" x14ac:dyDescent="0.35">
      <c r="A2562" s="202">
        <v>24449</v>
      </c>
      <c r="B2562" s="202" t="s">
        <v>2502</v>
      </c>
      <c r="D2562" s="203">
        <v>18</v>
      </c>
      <c r="E2562" s="203" t="s">
        <v>215</v>
      </c>
      <c r="F2562" s="202">
        <v>2020</v>
      </c>
      <c r="G2562" s="202">
        <v>67175</v>
      </c>
      <c r="H2562">
        <v>732</v>
      </c>
      <c r="I2562">
        <v>22</v>
      </c>
      <c r="J2562">
        <v>35</v>
      </c>
    </row>
    <row r="2563" spans="1:10" ht="14.5" x14ac:dyDescent="0.35">
      <c r="A2563" s="202">
        <v>24449</v>
      </c>
      <c r="B2563" s="202" t="s">
        <v>2503</v>
      </c>
      <c r="D2563" s="203">
        <v>19.3</v>
      </c>
      <c r="E2563" s="203" t="s">
        <v>215</v>
      </c>
      <c r="F2563" s="204">
        <v>2020</v>
      </c>
      <c r="G2563" s="205">
        <v>665</v>
      </c>
      <c r="H2563">
        <v>11082</v>
      </c>
      <c r="I2563">
        <v>342</v>
      </c>
      <c r="J2563">
        <v>531</v>
      </c>
    </row>
    <row r="2564" spans="1:10" ht="14.5" x14ac:dyDescent="0.35">
      <c r="A2564" s="202">
        <v>24449</v>
      </c>
      <c r="B2564" s="202" t="s">
        <v>2504</v>
      </c>
      <c r="D2564" s="203">
        <v>19.399999999999999</v>
      </c>
      <c r="E2564" s="203" t="s">
        <v>215</v>
      </c>
      <c r="F2564" s="204">
        <v>2020</v>
      </c>
      <c r="G2564" s="206">
        <v>375628</v>
      </c>
      <c r="H2564">
        <v>0</v>
      </c>
      <c r="I2564">
        <v>0</v>
      </c>
      <c r="J2564">
        <v>0</v>
      </c>
    </row>
    <row r="2565" spans="1:10" ht="14.5" x14ac:dyDescent="0.35">
      <c r="A2565" s="202">
        <v>24449</v>
      </c>
      <c r="B2565" s="202" t="s">
        <v>2497</v>
      </c>
      <c r="D2565" s="203">
        <v>2.1</v>
      </c>
      <c r="E2565" s="203" t="s">
        <v>215</v>
      </c>
      <c r="F2565" s="202">
        <v>2020</v>
      </c>
      <c r="G2565" s="202">
        <v>259232</v>
      </c>
      <c r="H2565">
        <v>2195</v>
      </c>
      <c r="I2565">
        <v>138</v>
      </c>
      <c r="J2565">
        <v>215</v>
      </c>
    </row>
    <row r="2566" spans="1:10" ht="14.5" x14ac:dyDescent="0.35">
      <c r="A2566" s="202">
        <v>24449</v>
      </c>
      <c r="B2566" s="202" t="s">
        <v>2505</v>
      </c>
      <c r="D2566" s="203">
        <v>21.2</v>
      </c>
      <c r="E2566" s="203" t="s">
        <v>215</v>
      </c>
      <c r="F2566" s="202">
        <v>2020</v>
      </c>
      <c r="G2566" s="202">
        <v>60432</v>
      </c>
      <c r="H2566">
        <v>2954</v>
      </c>
      <c r="I2566">
        <v>175</v>
      </c>
      <c r="J2566">
        <v>272</v>
      </c>
    </row>
    <row r="2567" spans="1:10" ht="14.5" x14ac:dyDescent="0.35">
      <c r="A2567" s="202">
        <v>24449</v>
      </c>
      <c r="B2567" s="202" t="s">
        <v>2506</v>
      </c>
      <c r="D2567" s="203">
        <v>23</v>
      </c>
      <c r="E2567" s="203" t="s">
        <v>215</v>
      </c>
      <c r="F2567" s="202">
        <v>2020</v>
      </c>
      <c r="G2567" s="202">
        <v>1560</v>
      </c>
      <c r="H2567">
        <v>155</v>
      </c>
      <c r="I2567">
        <v>12</v>
      </c>
      <c r="J2567">
        <v>19</v>
      </c>
    </row>
    <row r="2568" spans="1:10" ht="14.5" x14ac:dyDescent="0.35">
      <c r="A2568" s="202">
        <v>24449</v>
      </c>
      <c r="B2568" s="202" t="s">
        <v>2498</v>
      </c>
      <c r="D2568" s="203">
        <v>5.0999999999999996</v>
      </c>
      <c r="E2568" s="203" t="s">
        <v>215</v>
      </c>
      <c r="F2568" s="202">
        <v>2020</v>
      </c>
      <c r="G2568" s="202">
        <v>2638736</v>
      </c>
      <c r="H2568">
        <v>39493</v>
      </c>
      <c r="I2568">
        <v>3340</v>
      </c>
      <c r="J2568">
        <v>5184</v>
      </c>
    </row>
    <row r="2569" spans="1:10" ht="14.5" x14ac:dyDescent="0.35">
      <c r="A2569" s="202">
        <v>24449</v>
      </c>
      <c r="B2569" s="202" t="s">
        <v>2499</v>
      </c>
      <c r="D2569" s="203">
        <v>5.2</v>
      </c>
      <c r="E2569" s="203" t="s">
        <v>215</v>
      </c>
      <c r="F2569" s="202">
        <v>2020</v>
      </c>
      <c r="G2569" s="202">
        <v>875634</v>
      </c>
      <c r="H2569">
        <v>23920</v>
      </c>
      <c r="I2569">
        <v>1159</v>
      </c>
      <c r="J2569">
        <v>1798</v>
      </c>
    </row>
    <row r="2570" spans="1:10" ht="14.5" x14ac:dyDescent="0.35">
      <c r="A2570" s="202">
        <v>24449</v>
      </c>
      <c r="B2570" s="202" t="s">
        <v>2500</v>
      </c>
      <c r="D2570" s="203">
        <v>9</v>
      </c>
      <c r="E2570" s="203" t="s">
        <v>215</v>
      </c>
      <c r="F2570" s="202">
        <v>2020</v>
      </c>
      <c r="G2570" s="202">
        <v>4522</v>
      </c>
      <c r="H2570">
        <v>2102</v>
      </c>
      <c r="I2570">
        <v>305</v>
      </c>
      <c r="J2570">
        <v>474</v>
      </c>
    </row>
    <row r="2571" spans="1:10" ht="14.5" x14ac:dyDescent="0.35">
      <c r="A2571" s="202">
        <v>24538</v>
      </c>
      <c r="B2571" s="202" t="s">
        <v>2507</v>
      </c>
      <c r="D2571" s="203">
        <v>1</v>
      </c>
      <c r="E2571" s="203" t="s">
        <v>215</v>
      </c>
      <c r="F2571" s="202">
        <v>2020</v>
      </c>
      <c r="G2571" s="202">
        <v>77409</v>
      </c>
      <c r="H2571">
        <v>326</v>
      </c>
      <c r="I2571">
        <v>0</v>
      </c>
      <c r="J2571">
        <v>0</v>
      </c>
    </row>
    <row r="2572" spans="1:10" ht="14.5" x14ac:dyDescent="0.35">
      <c r="A2572" s="202">
        <v>24538</v>
      </c>
      <c r="B2572" s="202" t="s">
        <v>2512</v>
      </c>
      <c r="D2572" s="203">
        <v>17.100000000000001</v>
      </c>
      <c r="E2572" s="203" t="s">
        <v>215</v>
      </c>
      <c r="F2572" s="202">
        <v>2020</v>
      </c>
      <c r="G2572" s="204">
        <v>940498</v>
      </c>
      <c r="H2572">
        <v>1043</v>
      </c>
      <c r="I2572">
        <v>0</v>
      </c>
      <c r="J2572">
        <v>0</v>
      </c>
    </row>
    <row r="2573" spans="1:10" ht="14.5" x14ac:dyDescent="0.35">
      <c r="A2573" s="202">
        <v>24538</v>
      </c>
      <c r="B2573" s="202" t="s">
        <v>2513</v>
      </c>
      <c r="D2573" s="203">
        <v>17.2</v>
      </c>
      <c r="E2573" s="203" t="s">
        <v>215</v>
      </c>
      <c r="F2573" s="202">
        <v>2020</v>
      </c>
      <c r="G2573" s="203">
        <v>76212</v>
      </c>
      <c r="H2573">
        <v>99</v>
      </c>
      <c r="I2573">
        <v>0</v>
      </c>
      <c r="J2573">
        <v>0</v>
      </c>
    </row>
    <row r="2574" spans="1:10" ht="14.5" x14ac:dyDescent="0.35">
      <c r="A2574" s="202">
        <v>24538</v>
      </c>
      <c r="B2574" s="202" t="s">
        <v>2514</v>
      </c>
      <c r="D2574" s="203">
        <v>18</v>
      </c>
      <c r="E2574" s="203" t="s">
        <v>215</v>
      </c>
      <c r="F2574" s="202">
        <v>2020</v>
      </c>
      <c r="G2574" s="202">
        <v>36098</v>
      </c>
      <c r="H2574">
        <v>54</v>
      </c>
      <c r="I2574">
        <v>0</v>
      </c>
      <c r="J2574">
        <v>0</v>
      </c>
    </row>
    <row r="2575" spans="1:10" ht="14.5" x14ac:dyDescent="0.35">
      <c r="A2575" s="202">
        <v>24538</v>
      </c>
      <c r="B2575" s="202" t="s">
        <v>2515</v>
      </c>
      <c r="D2575" s="203">
        <v>19.3</v>
      </c>
      <c r="E2575" s="203" t="s">
        <v>215</v>
      </c>
      <c r="F2575" s="204">
        <v>2020</v>
      </c>
      <c r="G2575" s="205">
        <v>3039</v>
      </c>
      <c r="H2575">
        <v>1239</v>
      </c>
      <c r="I2575">
        <v>0</v>
      </c>
      <c r="J2575">
        <v>0</v>
      </c>
    </row>
    <row r="2576" spans="1:10" ht="14.5" x14ac:dyDescent="0.35">
      <c r="A2576" s="202">
        <v>24538</v>
      </c>
      <c r="B2576" s="202" t="s">
        <v>2516</v>
      </c>
      <c r="D2576" s="203">
        <v>19.399999999999999</v>
      </c>
      <c r="E2576" s="203" t="s">
        <v>215</v>
      </c>
      <c r="F2576" s="204">
        <v>2020</v>
      </c>
      <c r="G2576" s="206">
        <v>758242</v>
      </c>
      <c r="H2576">
        <v>0</v>
      </c>
      <c r="I2576">
        <v>0</v>
      </c>
      <c r="J2576">
        <v>0</v>
      </c>
    </row>
    <row r="2577" spans="1:10" ht="14.5" x14ac:dyDescent="0.35">
      <c r="A2577" s="202">
        <v>24538</v>
      </c>
      <c r="B2577" s="202" t="s">
        <v>2508</v>
      </c>
      <c r="D2577" s="203">
        <v>2.1</v>
      </c>
      <c r="E2577" s="203" t="s">
        <v>215</v>
      </c>
      <c r="F2577" s="202">
        <v>2020</v>
      </c>
      <c r="G2577" s="202">
        <v>238374</v>
      </c>
      <c r="H2577">
        <v>579</v>
      </c>
      <c r="I2577">
        <v>0</v>
      </c>
      <c r="J2577">
        <v>0</v>
      </c>
    </row>
    <row r="2578" spans="1:10" ht="14.5" x14ac:dyDescent="0.35">
      <c r="A2578" s="202">
        <v>24538</v>
      </c>
      <c r="B2578" s="202" t="s">
        <v>2517</v>
      </c>
      <c r="D2578" s="203">
        <v>21.2</v>
      </c>
      <c r="E2578" s="203" t="s">
        <v>215</v>
      </c>
      <c r="F2578" s="202">
        <v>2020</v>
      </c>
      <c r="G2578" s="202">
        <v>229062</v>
      </c>
      <c r="H2578">
        <v>312</v>
      </c>
      <c r="I2578">
        <v>0</v>
      </c>
      <c r="J2578">
        <v>0</v>
      </c>
    </row>
    <row r="2579" spans="1:10" ht="14.5" x14ac:dyDescent="0.35">
      <c r="A2579" s="202">
        <v>24538</v>
      </c>
      <c r="B2579" s="202" t="s">
        <v>2509</v>
      </c>
      <c r="D2579" s="203">
        <v>5.0999999999999996</v>
      </c>
      <c r="E2579" s="203" t="s">
        <v>215</v>
      </c>
      <c r="F2579" s="202">
        <v>2020</v>
      </c>
      <c r="G2579" s="202">
        <v>2297216</v>
      </c>
      <c r="H2579">
        <v>3910</v>
      </c>
      <c r="I2579">
        <v>0</v>
      </c>
      <c r="J2579">
        <v>0</v>
      </c>
    </row>
    <row r="2580" spans="1:10" ht="14.5" x14ac:dyDescent="0.35">
      <c r="A2580" s="202">
        <v>24538</v>
      </c>
      <c r="B2580" s="202" t="s">
        <v>2510</v>
      </c>
      <c r="D2580" s="203">
        <v>5.2</v>
      </c>
      <c r="E2580" s="203" t="s">
        <v>215</v>
      </c>
      <c r="F2580" s="202">
        <v>2020</v>
      </c>
      <c r="G2580" s="202">
        <v>853481</v>
      </c>
      <c r="H2580">
        <v>1625</v>
      </c>
      <c r="I2580">
        <v>0</v>
      </c>
      <c r="J2580">
        <v>0</v>
      </c>
    </row>
    <row r="2581" spans="1:10" ht="14.5" x14ac:dyDescent="0.35">
      <c r="A2581" s="202">
        <v>24538</v>
      </c>
      <c r="B2581" s="202" t="s">
        <v>2511</v>
      </c>
      <c r="D2581" s="203">
        <v>9</v>
      </c>
      <c r="E2581" s="203" t="s">
        <v>215</v>
      </c>
      <c r="F2581" s="202">
        <v>2020</v>
      </c>
      <c r="G2581" s="202">
        <v>16237</v>
      </c>
      <c r="H2581">
        <v>63</v>
      </c>
      <c r="I2581">
        <v>0</v>
      </c>
      <c r="J2581">
        <v>0</v>
      </c>
    </row>
    <row r="2582" spans="1:10" ht="14.5" x14ac:dyDescent="0.35">
      <c r="A2582" s="202">
        <v>24554</v>
      </c>
      <c r="B2582" s="202" t="s">
        <v>2518</v>
      </c>
      <c r="D2582" s="203">
        <v>1</v>
      </c>
      <c r="E2582" s="203" t="s">
        <v>215</v>
      </c>
      <c r="F2582" s="202">
        <v>2020</v>
      </c>
      <c r="G2582" s="202">
        <v>16772105</v>
      </c>
      <c r="H2582">
        <v>238360</v>
      </c>
      <c r="I2582">
        <v>8923</v>
      </c>
      <c r="J2582">
        <v>14547</v>
      </c>
    </row>
    <row r="2583" spans="1:10" ht="14.5" x14ac:dyDescent="0.35">
      <c r="A2583" s="202">
        <v>24554</v>
      </c>
      <c r="B2583" s="202" t="s">
        <v>2523</v>
      </c>
      <c r="D2583" s="203">
        <v>17.100000000000001</v>
      </c>
      <c r="E2583" s="203" t="s">
        <v>215</v>
      </c>
      <c r="F2583" s="202">
        <v>2020</v>
      </c>
      <c r="G2583" s="204">
        <v>35808978</v>
      </c>
      <c r="H2583">
        <v>423086</v>
      </c>
      <c r="I2583">
        <v>14990</v>
      </c>
      <c r="J2583">
        <v>24440</v>
      </c>
    </row>
    <row r="2584" spans="1:10" ht="14.5" x14ac:dyDescent="0.35">
      <c r="A2584" s="202">
        <v>24554</v>
      </c>
      <c r="B2584" s="202" t="s">
        <v>2524</v>
      </c>
      <c r="D2584" s="203">
        <v>17.2</v>
      </c>
      <c r="E2584" s="203" t="s">
        <v>215</v>
      </c>
      <c r="F2584" s="202">
        <v>2020</v>
      </c>
      <c r="G2584" s="203">
        <v>211863</v>
      </c>
      <c r="H2584">
        <v>3321</v>
      </c>
      <c r="I2584">
        <v>130</v>
      </c>
      <c r="J2584">
        <v>211</v>
      </c>
    </row>
    <row r="2585" spans="1:10" ht="14.5" x14ac:dyDescent="0.35">
      <c r="A2585" s="202">
        <v>24554</v>
      </c>
      <c r="B2585" s="202" t="s">
        <v>2525</v>
      </c>
      <c r="D2585" s="203">
        <v>18</v>
      </c>
      <c r="E2585" s="203" t="s">
        <v>215</v>
      </c>
      <c r="F2585" s="202">
        <v>2020</v>
      </c>
      <c r="G2585" s="202">
        <v>1218543</v>
      </c>
      <c r="H2585">
        <v>33808</v>
      </c>
      <c r="I2585">
        <v>1319</v>
      </c>
      <c r="J2585">
        <v>2150</v>
      </c>
    </row>
    <row r="2586" spans="1:10" ht="14.5" x14ac:dyDescent="0.35">
      <c r="A2586" s="202">
        <v>24554</v>
      </c>
      <c r="B2586" s="202" t="s">
        <v>2526</v>
      </c>
      <c r="D2586" s="203">
        <v>19.3</v>
      </c>
      <c r="E2586" s="203" t="s">
        <v>215</v>
      </c>
      <c r="F2586" s="204">
        <v>2020</v>
      </c>
      <c r="G2586" s="205">
        <v>1783</v>
      </c>
      <c r="H2586">
        <v>22869</v>
      </c>
      <c r="I2586">
        <v>859</v>
      </c>
      <c r="J2586">
        <v>1400</v>
      </c>
    </row>
    <row r="2587" spans="1:10" ht="14.5" x14ac:dyDescent="0.35">
      <c r="A2587" s="202">
        <v>24554</v>
      </c>
      <c r="B2587" s="202" t="s">
        <v>2527</v>
      </c>
      <c r="D2587" s="203">
        <v>19.399999999999999</v>
      </c>
      <c r="E2587" s="203" t="s">
        <v>215</v>
      </c>
      <c r="F2587" s="204">
        <v>2020</v>
      </c>
      <c r="G2587" s="206">
        <v>1662517</v>
      </c>
      <c r="H2587">
        <v>0</v>
      </c>
      <c r="I2587">
        <v>0</v>
      </c>
      <c r="J2587">
        <v>0</v>
      </c>
    </row>
    <row r="2588" spans="1:10" ht="14.5" x14ac:dyDescent="0.35">
      <c r="A2588" s="202">
        <v>24554</v>
      </c>
      <c r="B2588" s="202" t="s">
        <v>2519</v>
      </c>
      <c r="D2588" s="203">
        <v>2.1</v>
      </c>
      <c r="E2588" s="203" t="s">
        <v>215</v>
      </c>
      <c r="F2588" s="202">
        <v>2020</v>
      </c>
      <c r="G2588" s="202">
        <v>19540458</v>
      </c>
      <c r="H2588">
        <v>134439</v>
      </c>
      <c r="I2588">
        <v>5435</v>
      </c>
      <c r="J2588">
        <v>8861</v>
      </c>
    </row>
    <row r="2589" spans="1:10" ht="14.5" x14ac:dyDescent="0.35">
      <c r="A2589" s="202">
        <v>24554</v>
      </c>
      <c r="B2589" s="202" t="s">
        <v>2528</v>
      </c>
      <c r="D2589" s="203">
        <v>21.2</v>
      </c>
      <c r="E2589" s="203" t="s">
        <v>215</v>
      </c>
      <c r="F2589" s="202">
        <v>2020</v>
      </c>
      <c r="G2589" s="202">
        <v>176953</v>
      </c>
      <c r="H2589">
        <v>2511</v>
      </c>
      <c r="I2589">
        <v>85</v>
      </c>
      <c r="J2589">
        <v>138</v>
      </c>
    </row>
    <row r="2590" spans="1:10" ht="14.5" x14ac:dyDescent="0.35">
      <c r="A2590" s="202">
        <v>24554</v>
      </c>
      <c r="B2590" s="202" t="s">
        <v>2520</v>
      </c>
      <c r="D2590" s="203">
        <v>5.0999999999999996</v>
      </c>
      <c r="E2590" s="203" t="s">
        <v>215</v>
      </c>
      <c r="F2590" s="202">
        <v>2020</v>
      </c>
      <c r="G2590" s="202">
        <v>28275</v>
      </c>
      <c r="H2590">
        <v>867</v>
      </c>
      <c r="I2590">
        <v>61</v>
      </c>
      <c r="J2590">
        <v>99</v>
      </c>
    </row>
    <row r="2591" spans="1:10" ht="14.5" x14ac:dyDescent="0.35">
      <c r="A2591" s="202">
        <v>24554</v>
      </c>
      <c r="B2591" s="202" t="s">
        <v>2521</v>
      </c>
      <c r="D2591" s="203">
        <v>5.2</v>
      </c>
      <c r="E2591" s="203" t="s">
        <v>215</v>
      </c>
      <c r="F2591" s="202">
        <v>2020</v>
      </c>
      <c r="G2591" s="202">
        <v>127510</v>
      </c>
      <c r="H2591">
        <v>2958</v>
      </c>
      <c r="I2591">
        <v>153</v>
      </c>
      <c r="J2591">
        <v>249</v>
      </c>
    </row>
    <row r="2592" spans="1:10" ht="14.5" x14ac:dyDescent="0.35">
      <c r="A2592" s="202">
        <v>24554</v>
      </c>
      <c r="B2592" s="202" t="s">
        <v>2522</v>
      </c>
      <c r="D2592" s="203">
        <v>9</v>
      </c>
      <c r="E2592" s="203" t="s">
        <v>215</v>
      </c>
      <c r="F2592" s="202">
        <v>2020</v>
      </c>
      <c r="G2592" s="202">
        <v>3185172</v>
      </c>
      <c r="H2592">
        <v>51583</v>
      </c>
      <c r="I2592">
        <v>1918</v>
      </c>
      <c r="J2592">
        <v>3128</v>
      </c>
    </row>
    <row r="2593" spans="1:10" ht="14.5" x14ac:dyDescent="0.35">
      <c r="A2593" s="202">
        <v>24724</v>
      </c>
      <c r="B2593" s="202" t="s">
        <v>2529</v>
      </c>
      <c r="D2593" s="203">
        <v>1</v>
      </c>
      <c r="E2593" s="203" t="s">
        <v>215</v>
      </c>
      <c r="F2593" s="202">
        <v>2020</v>
      </c>
      <c r="G2593" s="202">
        <v>1250</v>
      </c>
      <c r="H2593">
        <v>286</v>
      </c>
      <c r="I2593">
        <v>13</v>
      </c>
      <c r="J2593">
        <v>40</v>
      </c>
    </row>
    <row r="2594" spans="1:10" ht="14.5" x14ac:dyDescent="0.35">
      <c r="A2594" s="202">
        <v>24724</v>
      </c>
      <c r="B2594" s="202" t="s">
        <v>2534</v>
      </c>
      <c r="D2594" s="203">
        <v>17.100000000000001</v>
      </c>
      <c r="E2594" s="203" t="s">
        <v>215</v>
      </c>
      <c r="F2594" s="202">
        <v>2020</v>
      </c>
      <c r="G2594" s="204">
        <v>8597</v>
      </c>
      <c r="H2594">
        <v>143</v>
      </c>
      <c r="I2594">
        <v>5</v>
      </c>
      <c r="J2594">
        <v>10</v>
      </c>
    </row>
    <row r="2595" spans="1:10" ht="14.5" x14ac:dyDescent="0.35">
      <c r="A2595" s="202">
        <v>24724</v>
      </c>
      <c r="B2595" s="202" t="s">
        <v>2535</v>
      </c>
      <c r="D2595" s="203">
        <v>17.2</v>
      </c>
      <c r="E2595" s="203" t="s">
        <v>215</v>
      </c>
      <c r="F2595" s="202">
        <v>2020</v>
      </c>
      <c r="G2595" s="203">
        <v>379</v>
      </c>
      <c r="H2595">
        <v>1</v>
      </c>
      <c r="I2595">
        <v>1</v>
      </c>
      <c r="J2595">
        <v>4</v>
      </c>
    </row>
    <row r="2596" spans="1:10" ht="14.5" x14ac:dyDescent="0.35">
      <c r="A2596" s="202">
        <v>24724</v>
      </c>
      <c r="B2596" s="202" t="s">
        <v>2536</v>
      </c>
      <c r="D2596" s="203">
        <v>18</v>
      </c>
      <c r="E2596" s="203" t="s">
        <v>215</v>
      </c>
      <c r="F2596" s="202">
        <v>2020</v>
      </c>
      <c r="G2596" s="202">
        <v>2675</v>
      </c>
      <c r="H2596">
        <v>9</v>
      </c>
      <c r="I2596">
        <v>0</v>
      </c>
      <c r="J2596">
        <v>0</v>
      </c>
    </row>
    <row r="2597" spans="1:10" ht="14.5" x14ac:dyDescent="0.35">
      <c r="A2597" s="202">
        <v>24724</v>
      </c>
      <c r="B2597" s="202" t="s">
        <v>2537</v>
      </c>
      <c r="D2597" s="203">
        <v>19.3</v>
      </c>
      <c r="E2597" s="203" t="s">
        <v>215</v>
      </c>
      <c r="F2597" s="204">
        <v>2020</v>
      </c>
      <c r="G2597" s="205">
        <v>1293</v>
      </c>
      <c r="H2597">
        <v>1778</v>
      </c>
      <c r="I2597">
        <v>101</v>
      </c>
      <c r="J2597">
        <v>165</v>
      </c>
    </row>
    <row r="2598" spans="1:10" ht="14.5" x14ac:dyDescent="0.35">
      <c r="A2598" s="202">
        <v>24724</v>
      </c>
      <c r="B2598" s="202" t="s">
        <v>2538</v>
      </c>
      <c r="D2598" s="203">
        <v>19.399999999999999</v>
      </c>
      <c r="E2598" s="203" t="s">
        <v>215</v>
      </c>
      <c r="F2598" s="204">
        <v>2020</v>
      </c>
      <c r="G2598" s="206">
        <v>310865</v>
      </c>
      <c r="H2598">
        <v>0</v>
      </c>
      <c r="I2598">
        <v>0</v>
      </c>
      <c r="J2598">
        <v>0</v>
      </c>
    </row>
    <row r="2599" spans="1:10" ht="14.5" x14ac:dyDescent="0.35">
      <c r="A2599" s="202">
        <v>24724</v>
      </c>
      <c r="B2599" s="202" t="s">
        <v>2530</v>
      </c>
      <c r="D2599" s="203">
        <v>2.1</v>
      </c>
      <c r="E2599" s="203" t="s">
        <v>215</v>
      </c>
      <c r="F2599" s="202">
        <v>2020</v>
      </c>
      <c r="G2599" s="202">
        <v>2365</v>
      </c>
      <c r="H2599">
        <v>294</v>
      </c>
      <c r="I2599">
        <v>1</v>
      </c>
      <c r="J2599">
        <v>2</v>
      </c>
    </row>
    <row r="2600" spans="1:10" ht="14.5" x14ac:dyDescent="0.35">
      <c r="A2600" s="202">
        <v>24724</v>
      </c>
      <c r="B2600" s="202" t="s">
        <v>2539</v>
      </c>
      <c r="D2600" s="203">
        <v>21.2</v>
      </c>
      <c r="E2600" s="203" t="s">
        <v>215</v>
      </c>
      <c r="F2600" s="202">
        <v>2020</v>
      </c>
      <c r="G2600" s="202">
        <v>104544</v>
      </c>
      <c r="H2600">
        <v>528</v>
      </c>
      <c r="I2600">
        <v>33</v>
      </c>
      <c r="J2600">
        <v>44</v>
      </c>
    </row>
    <row r="2601" spans="1:10" ht="14.5" x14ac:dyDescent="0.35">
      <c r="A2601" s="202">
        <v>24724</v>
      </c>
      <c r="B2601" s="202" t="s">
        <v>2540</v>
      </c>
      <c r="D2601" s="203">
        <v>24</v>
      </c>
      <c r="E2601" s="203" t="s">
        <v>215</v>
      </c>
      <c r="F2601" s="202">
        <v>2020</v>
      </c>
      <c r="G2601" s="202">
        <v>2090</v>
      </c>
      <c r="H2601">
        <v>163</v>
      </c>
      <c r="I2601">
        <v>31</v>
      </c>
      <c r="J2601">
        <v>16</v>
      </c>
    </row>
    <row r="2602" spans="1:10" ht="14.5" x14ac:dyDescent="0.35">
      <c r="A2602" s="202">
        <v>24724</v>
      </c>
      <c r="B2602" s="202" t="s">
        <v>2531</v>
      </c>
      <c r="D2602" s="203">
        <v>5.0999999999999996</v>
      </c>
      <c r="E2602" s="203" t="s">
        <v>215</v>
      </c>
      <c r="F2602" s="202">
        <v>2020</v>
      </c>
      <c r="G2602" s="202">
        <v>11618</v>
      </c>
      <c r="H2602">
        <v>278</v>
      </c>
      <c r="I2602">
        <v>19</v>
      </c>
      <c r="J2602">
        <v>25</v>
      </c>
    </row>
    <row r="2603" spans="1:10" ht="14.5" x14ac:dyDescent="0.35">
      <c r="A2603" s="202">
        <v>24724</v>
      </c>
      <c r="B2603" s="202" t="s">
        <v>2532</v>
      </c>
      <c r="D2603" s="203">
        <v>5.2</v>
      </c>
      <c r="E2603" s="203" t="s">
        <v>215</v>
      </c>
      <c r="F2603" s="202">
        <v>2020</v>
      </c>
      <c r="G2603" s="202">
        <v>8308</v>
      </c>
      <c r="H2603">
        <v>459</v>
      </c>
      <c r="I2603">
        <v>36</v>
      </c>
      <c r="J2603">
        <v>37</v>
      </c>
    </row>
    <row r="2604" spans="1:10" ht="14.5" x14ac:dyDescent="0.35">
      <c r="A2604" s="202">
        <v>24724</v>
      </c>
      <c r="B2604" s="202" t="s">
        <v>2533</v>
      </c>
      <c r="D2604" s="203">
        <v>9</v>
      </c>
      <c r="E2604" s="203" t="s">
        <v>215</v>
      </c>
      <c r="F2604" s="202">
        <v>2020</v>
      </c>
      <c r="G2604" s="202">
        <v>13296</v>
      </c>
      <c r="H2604">
        <v>1944</v>
      </c>
      <c r="I2604">
        <v>47</v>
      </c>
      <c r="J2604">
        <v>129</v>
      </c>
    </row>
    <row r="2605" spans="1:10" ht="14.5" x14ac:dyDescent="0.35">
      <c r="A2605" s="202">
        <v>24732</v>
      </c>
      <c r="B2605" s="202" t="s">
        <v>2541</v>
      </c>
      <c r="D2605" s="203">
        <v>1</v>
      </c>
      <c r="E2605" s="203" t="s">
        <v>215</v>
      </c>
      <c r="F2605" s="202">
        <v>2020</v>
      </c>
      <c r="G2605" s="202">
        <v>33287</v>
      </c>
      <c r="H2605">
        <v>1380</v>
      </c>
      <c r="I2605">
        <v>60</v>
      </c>
      <c r="J2605">
        <v>189</v>
      </c>
    </row>
    <row r="2606" spans="1:10" ht="14.5" x14ac:dyDescent="0.35">
      <c r="A2606" s="202">
        <v>24732</v>
      </c>
      <c r="B2606" s="202" t="s">
        <v>2546</v>
      </c>
      <c r="D2606" s="203">
        <v>11</v>
      </c>
      <c r="E2606" s="203" t="s">
        <v>215</v>
      </c>
      <c r="F2606" s="202">
        <v>2020</v>
      </c>
      <c r="G2606" s="202">
        <v>14729</v>
      </c>
      <c r="H2606">
        <v>186</v>
      </c>
      <c r="I2606">
        <v>0</v>
      </c>
      <c r="J2606">
        <v>0</v>
      </c>
    </row>
    <row r="2607" spans="1:10" ht="14.5" x14ac:dyDescent="0.35">
      <c r="A2607" s="202">
        <v>24732</v>
      </c>
      <c r="B2607" s="202" t="s">
        <v>2547</v>
      </c>
      <c r="D2607" s="203">
        <v>17.100000000000001</v>
      </c>
      <c r="E2607" s="203" t="s">
        <v>215</v>
      </c>
      <c r="F2607" s="202">
        <v>2020</v>
      </c>
      <c r="G2607" s="204">
        <v>820575</v>
      </c>
      <c r="H2607">
        <v>8976</v>
      </c>
      <c r="I2607">
        <v>226</v>
      </c>
      <c r="J2607">
        <v>445</v>
      </c>
    </row>
    <row r="2608" spans="1:10" ht="14.5" x14ac:dyDescent="0.35">
      <c r="A2608" s="202">
        <v>24732</v>
      </c>
      <c r="B2608" s="202" t="s">
        <v>2548</v>
      </c>
      <c r="D2608" s="203">
        <v>17.2</v>
      </c>
      <c r="E2608" s="203" t="s">
        <v>215</v>
      </c>
      <c r="F2608" s="202">
        <v>2020</v>
      </c>
      <c r="G2608" s="203">
        <v>46356</v>
      </c>
      <c r="H2608">
        <v>16357</v>
      </c>
      <c r="I2608">
        <v>5701</v>
      </c>
      <c r="J2608">
        <v>355</v>
      </c>
    </row>
    <row r="2609" spans="1:10" ht="14.5" x14ac:dyDescent="0.35">
      <c r="A2609" s="202">
        <v>24732</v>
      </c>
      <c r="B2609" s="202" t="s">
        <v>2549</v>
      </c>
      <c r="D2609" s="203">
        <v>18</v>
      </c>
      <c r="E2609" s="203" t="s">
        <v>215</v>
      </c>
      <c r="F2609" s="202">
        <v>2020</v>
      </c>
      <c r="G2609" s="202">
        <v>408</v>
      </c>
      <c r="H2609">
        <v>9</v>
      </c>
      <c r="I2609">
        <v>0</v>
      </c>
      <c r="J2609">
        <v>0</v>
      </c>
    </row>
    <row r="2610" spans="1:10" ht="14.5" x14ac:dyDescent="0.35">
      <c r="A2610" s="202">
        <v>24732</v>
      </c>
      <c r="B2610" s="202" t="s">
        <v>2550</v>
      </c>
      <c r="D2610" s="203">
        <v>19.100000000000001</v>
      </c>
      <c r="E2610" s="203" t="s">
        <v>215</v>
      </c>
      <c r="F2610" s="202">
        <v>2020</v>
      </c>
      <c r="G2610" s="205">
        <v>153478</v>
      </c>
      <c r="H2610">
        <v>33553</v>
      </c>
      <c r="I2610">
        <v>664</v>
      </c>
      <c r="J2610">
        <v>2153</v>
      </c>
    </row>
    <row r="2611" spans="1:10" ht="14.5" x14ac:dyDescent="0.35">
      <c r="A2611" s="202">
        <v>24732</v>
      </c>
      <c r="B2611" s="202" t="s">
        <v>2551</v>
      </c>
      <c r="D2611" s="203">
        <v>19.2</v>
      </c>
      <c r="E2611" s="203" t="s">
        <v>215</v>
      </c>
      <c r="F2611" s="204">
        <v>2020</v>
      </c>
      <c r="G2611" s="206">
        <v>3696112</v>
      </c>
      <c r="H2611">
        <v>0</v>
      </c>
      <c r="I2611">
        <v>0</v>
      </c>
      <c r="J2611">
        <v>0</v>
      </c>
    </row>
    <row r="2612" spans="1:10" ht="14.5" x14ac:dyDescent="0.35">
      <c r="A2612" s="202">
        <v>24732</v>
      </c>
      <c r="B2612" s="202" t="s">
        <v>2552</v>
      </c>
      <c r="D2612" s="203">
        <v>19.3</v>
      </c>
      <c r="E2612" s="203" t="s">
        <v>215</v>
      </c>
      <c r="F2612" s="204">
        <v>2020</v>
      </c>
      <c r="G2612" s="205">
        <v>1943</v>
      </c>
      <c r="H2612">
        <v>3190</v>
      </c>
      <c r="I2612">
        <v>175</v>
      </c>
      <c r="J2612">
        <v>286</v>
      </c>
    </row>
    <row r="2613" spans="1:10" ht="14.5" x14ac:dyDescent="0.35">
      <c r="A2613" s="202">
        <v>24732</v>
      </c>
      <c r="B2613" s="202" t="s">
        <v>2553</v>
      </c>
      <c r="D2613" s="203">
        <v>19.399999999999999</v>
      </c>
      <c r="E2613" s="203" t="s">
        <v>215</v>
      </c>
      <c r="F2613" s="204">
        <v>2020</v>
      </c>
      <c r="G2613" s="206">
        <v>192489</v>
      </c>
      <c r="H2613">
        <v>0</v>
      </c>
      <c r="I2613">
        <v>0</v>
      </c>
      <c r="J2613">
        <v>0</v>
      </c>
    </row>
    <row r="2614" spans="1:10" ht="14.5" x14ac:dyDescent="0.35">
      <c r="A2614" s="202">
        <v>24732</v>
      </c>
      <c r="B2614" s="202" t="s">
        <v>2542</v>
      </c>
      <c r="D2614" s="203">
        <v>2.1</v>
      </c>
      <c r="E2614" s="203" t="s">
        <v>215</v>
      </c>
      <c r="F2614" s="202">
        <v>2020</v>
      </c>
      <c r="G2614" s="202">
        <v>53272</v>
      </c>
      <c r="H2614">
        <v>1320</v>
      </c>
      <c r="I2614">
        <v>5</v>
      </c>
      <c r="J2614">
        <v>14</v>
      </c>
    </row>
    <row r="2615" spans="1:10" ht="14.5" x14ac:dyDescent="0.35">
      <c r="A2615" s="202">
        <v>24732</v>
      </c>
      <c r="B2615" s="202" t="s">
        <v>2554</v>
      </c>
      <c r="D2615" s="203">
        <v>21.1</v>
      </c>
      <c r="E2615" s="203" t="s">
        <v>215</v>
      </c>
      <c r="F2615" s="202">
        <v>2020</v>
      </c>
      <c r="G2615" s="202">
        <v>3008681</v>
      </c>
      <c r="H2615">
        <v>28386</v>
      </c>
      <c r="I2615">
        <v>534</v>
      </c>
      <c r="J2615">
        <v>1809</v>
      </c>
    </row>
    <row r="2616" spans="1:10" ht="14.5" x14ac:dyDescent="0.35">
      <c r="A2616" s="202">
        <v>24732</v>
      </c>
      <c r="B2616" s="202" t="s">
        <v>2555</v>
      </c>
      <c r="D2616" s="203">
        <v>21.2</v>
      </c>
      <c r="E2616" s="203" t="s">
        <v>215</v>
      </c>
      <c r="F2616" s="202">
        <v>2020</v>
      </c>
      <c r="G2616" s="202">
        <v>71210</v>
      </c>
      <c r="H2616">
        <v>895</v>
      </c>
      <c r="I2616">
        <v>55</v>
      </c>
      <c r="J2616">
        <v>73</v>
      </c>
    </row>
    <row r="2617" spans="1:10" ht="14.5" x14ac:dyDescent="0.35">
      <c r="A2617" s="202">
        <v>24732</v>
      </c>
      <c r="B2617" s="202" t="s">
        <v>2543</v>
      </c>
      <c r="D2617" s="203">
        <v>5.0999999999999996</v>
      </c>
      <c r="E2617" s="203" t="s">
        <v>215</v>
      </c>
      <c r="F2617" s="202">
        <v>2020</v>
      </c>
      <c r="G2617" s="202">
        <v>497344</v>
      </c>
      <c r="H2617">
        <v>4231</v>
      </c>
      <c r="I2617">
        <v>285</v>
      </c>
      <c r="J2617">
        <v>365</v>
      </c>
    </row>
    <row r="2618" spans="1:10" ht="14.5" x14ac:dyDescent="0.35">
      <c r="A2618" s="202">
        <v>24732</v>
      </c>
      <c r="B2618" s="202" t="s">
        <v>2544</v>
      </c>
      <c r="D2618" s="203">
        <v>5.2</v>
      </c>
      <c r="E2618" s="203" t="s">
        <v>215</v>
      </c>
      <c r="F2618" s="202">
        <v>2020</v>
      </c>
      <c r="G2618" s="202">
        <v>4828262</v>
      </c>
      <c r="H2618">
        <v>33149</v>
      </c>
      <c r="I2618">
        <v>2359</v>
      </c>
      <c r="J2618">
        <v>2446</v>
      </c>
    </row>
    <row r="2619" spans="1:10" ht="14.5" x14ac:dyDescent="0.35">
      <c r="A2619" s="202">
        <v>24732</v>
      </c>
      <c r="B2619" s="202" t="s">
        <v>2545</v>
      </c>
      <c r="D2619" s="203">
        <v>9</v>
      </c>
      <c r="E2619" s="203" t="s">
        <v>215</v>
      </c>
      <c r="F2619" s="202">
        <v>2020</v>
      </c>
      <c r="G2619" s="202">
        <v>4158</v>
      </c>
      <c r="H2619">
        <v>2767</v>
      </c>
      <c r="I2619">
        <v>61</v>
      </c>
      <c r="J2619">
        <v>182</v>
      </c>
    </row>
    <row r="2620" spans="1:10" ht="14.5" x14ac:dyDescent="0.35">
      <c r="A2620" s="202">
        <v>24740</v>
      </c>
      <c r="B2620" s="202" t="s">
        <v>2559</v>
      </c>
      <c r="D2620" s="203">
        <v>17.100000000000001</v>
      </c>
      <c r="E2620" s="203" t="s">
        <v>215</v>
      </c>
      <c r="F2620" s="202">
        <v>2020</v>
      </c>
      <c r="G2620" s="204">
        <v>18257632</v>
      </c>
      <c r="H2620">
        <v>203434</v>
      </c>
      <c r="I2620">
        <v>4676</v>
      </c>
      <c r="J2620">
        <v>18443</v>
      </c>
    </row>
    <row r="2621" spans="1:10" ht="14.5" x14ac:dyDescent="0.35">
      <c r="A2621" s="202">
        <v>24740</v>
      </c>
      <c r="B2621" s="202" t="s">
        <v>4501</v>
      </c>
      <c r="D2621" s="203">
        <v>17.2</v>
      </c>
      <c r="E2621" s="203" t="s">
        <v>215</v>
      </c>
      <c r="F2621" s="202">
        <v>2020</v>
      </c>
      <c r="G2621" s="203">
        <v>0</v>
      </c>
      <c r="H2621">
        <v>0</v>
      </c>
      <c r="I2621">
        <v>0</v>
      </c>
      <c r="J2621">
        <v>1047</v>
      </c>
    </row>
    <row r="2622" spans="1:10" ht="14.5" x14ac:dyDescent="0.35">
      <c r="A2622" s="202">
        <v>24740</v>
      </c>
      <c r="B2622" s="202" t="s">
        <v>2560</v>
      </c>
      <c r="D2622" s="203">
        <v>19.100000000000001</v>
      </c>
      <c r="E2622" s="203" t="s">
        <v>215</v>
      </c>
      <c r="F2622" s="202">
        <v>2020</v>
      </c>
      <c r="G2622" s="205">
        <v>131130</v>
      </c>
      <c r="H2622">
        <v>652153</v>
      </c>
      <c r="I2622">
        <v>12929</v>
      </c>
      <c r="J2622">
        <v>43951</v>
      </c>
    </row>
    <row r="2623" spans="1:10" ht="14.5" x14ac:dyDescent="0.35">
      <c r="A2623" s="202">
        <v>24740</v>
      </c>
      <c r="B2623" s="202" t="s">
        <v>2561</v>
      </c>
      <c r="D2623" s="203">
        <v>19.2</v>
      </c>
      <c r="E2623" s="203" t="s">
        <v>215</v>
      </c>
      <c r="F2623" s="204">
        <v>2020</v>
      </c>
      <c r="G2623" s="206">
        <v>2693377</v>
      </c>
      <c r="H2623">
        <v>0</v>
      </c>
      <c r="I2623">
        <v>0</v>
      </c>
      <c r="J2623">
        <v>0</v>
      </c>
    </row>
    <row r="2624" spans="1:10" ht="14.5" x14ac:dyDescent="0.35">
      <c r="A2624" s="202">
        <v>24740</v>
      </c>
      <c r="B2624" s="202" t="s">
        <v>2562</v>
      </c>
      <c r="D2624" s="203">
        <v>21.1</v>
      </c>
      <c r="E2624" s="203" t="s">
        <v>215</v>
      </c>
      <c r="F2624" s="202">
        <v>2020</v>
      </c>
      <c r="G2624" s="202">
        <v>2163036</v>
      </c>
      <c r="H2624">
        <v>554886</v>
      </c>
      <c r="I2624">
        <v>10443</v>
      </c>
      <c r="J2624">
        <v>37149</v>
      </c>
    </row>
    <row r="2625" spans="1:10" ht="14.5" x14ac:dyDescent="0.35">
      <c r="A2625" s="202">
        <v>24740</v>
      </c>
      <c r="B2625" s="202" t="s">
        <v>2563</v>
      </c>
      <c r="D2625" s="203">
        <v>24</v>
      </c>
      <c r="E2625" s="203" t="s">
        <v>215</v>
      </c>
      <c r="F2625" s="202">
        <v>2020</v>
      </c>
      <c r="G2625" s="202">
        <v>487743</v>
      </c>
      <c r="H2625">
        <v>19639</v>
      </c>
      <c r="I2625">
        <v>3684</v>
      </c>
      <c r="J2625">
        <v>1916</v>
      </c>
    </row>
    <row r="2626" spans="1:10" ht="14.5" x14ac:dyDescent="0.35">
      <c r="A2626" s="202">
        <v>24740</v>
      </c>
      <c r="B2626" s="202" t="s">
        <v>2556</v>
      </c>
      <c r="D2626" s="203">
        <v>5.0999999999999996</v>
      </c>
      <c r="E2626" s="203" t="s">
        <v>215</v>
      </c>
      <c r="F2626" s="202">
        <v>2020</v>
      </c>
      <c r="G2626" s="202">
        <v>98417</v>
      </c>
      <c r="H2626">
        <v>11464</v>
      </c>
      <c r="I2626">
        <v>761</v>
      </c>
      <c r="J2626">
        <v>1164</v>
      </c>
    </row>
    <row r="2627" spans="1:10" ht="14.5" x14ac:dyDescent="0.35">
      <c r="A2627" s="202">
        <v>24740</v>
      </c>
      <c r="B2627" s="202" t="s">
        <v>2557</v>
      </c>
      <c r="D2627" s="203">
        <v>5.2</v>
      </c>
      <c r="E2627" s="203" t="s">
        <v>215</v>
      </c>
      <c r="F2627" s="202">
        <v>2020</v>
      </c>
      <c r="G2627" s="202">
        <v>195418</v>
      </c>
      <c r="H2627">
        <v>5327</v>
      </c>
      <c r="I2627">
        <v>373</v>
      </c>
      <c r="J2627">
        <v>387</v>
      </c>
    </row>
    <row r="2628" spans="1:10" ht="14.5" x14ac:dyDescent="0.35">
      <c r="A2628" s="202">
        <v>24740</v>
      </c>
      <c r="B2628" s="202" t="s">
        <v>2558</v>
      </c>
      <c r="D2628" s="203">
        <v>9</v>
      </c>
      <c r="E2628" s="203" t="s">
        <v>215</v>
      </c>
      <c r="F2628" s="202">
        <v>2020</v>
      </c>
      <c r="G2628" s="202">
        <v>4847833</v>
      </c>
      <c r="H2628">
        <v>61456</v>
      </c>
      <c r="I2628">
        <v>1310</v>
      </c>
      <c r="J2628">
        <v>6240</v>
      </c>
    </row>
    <row r="2629" spans="1:10" ht="14.5" x14ac:dyDescent="0.35">
      <c r="A2629" s="202">
        <v>24767</v>
      </c>
      <c r="B2629" s="202" t="s">
        <v>2564</v>
      </c>
      <c r="D2629" s="203">
        <v>1</v>
      </c>
      <c r="E2629" s="203" t="s">
        <v>215</v>
      </c>
      <c r="F2629" s="202">
        <v>2020</v>
      </c>
      <c r="G2629" s="202">
        <v>795043</v>
      </c>
      <c r="H2629">
        <v>28290</v>
      </c>
      <c r="I2629">
        <v>793</v>
      </c>
      <c r="J2629">
        <v>1764</v>
      </c>
    </row>
    <row r="2630" spans="1:10" ht="14.5" x14ac:dyDescent="0.35">
      <c r="A2630" s="202">
        <v>24767</v>
      </c>
      <c r="B2630" s="202" t="s">
        <v>2567</v>
      </c>
      <c r="D2630" s="203">
        <v>17.100000000000001</v>
      </c>
      <c r="E2630" s="203" t="s">
        <v>215</v>
      </c>
      <c r="F2630" s="202">
        <v>2020</v>
      </c>
      <c r="G2630" s="204">
        <v>43683569</v>
      </c>
      <c r="H2630">
        <v>123548</v>
      </c>
      <c r="I2630">
        <v>5705</v>
      </c>
      <c r="J2630">
        <v>12697</v>
      </c>
    </row>
    <row r="2631" spans="1:10" ht="14.5" x14ac:dyDescent="0.35">
      <c r="A2631" s="202">
        <v>24767</v>
      </c>
      <c r="B2631" s="202" t="s">
        <v>2568</v>
      </c>
      <c r="D2631" s="203">
        <v>17.2</v>
      </c>
      <c r="E2631" s="203" t="s">
        <v>215</v>
      </c>
      <c r="F2631" s="202">
        <v>2020</v>
      </c>
      <c r="G2631" s="203">
        <v>428490</v>
      </c>
      <c r="H2631">
        <v>7410</v>
      </c>
      <c r="I2631">
        <v>453</v>
      </c>
      <c r="J2631">
        <v>1008</v>
      </c>
    </row>
    <row r="2632" spans="1:10" ht="14.5" x14ac:dyDescent="0.35">
      <c r="A2632" s="202">
        <v>24767</v>
      </c>
      <c r="B2632" s="202" t="s">
        <v>2569</v>
      </c>
      <c r="D2632" s="203">
        <v>18</v>
      </c>
      <c r="E2632" s="203" t="s">
        <v>215</v>
      </c>
      <c r="F2632" s="202">
        <v>2020</v>
      </c>
      <c r="G2632" s="202">
        <v>4908326</v>
      </c>
      <c r="H2632">
        <v>25552</v>
      </c>
      <c r="I2632">
        <v>1704</v>
      </c>
      <c r="J2632">
        <v>3793</v>
      </c>
    </row>
    <row r="2633" spans="1:10" ht="14.5" x14ac:dyDescent="0.35">
      <c r="A2633" s="202">
        <v>24767</v>
      </c>
      <c r="B2633" s="202" t="s">
        <v>2570</v>
      </c>
      <c r="D2633" s="203">
        <v>19.3</v>
      </c>
      <c r="E2633" s="203" t="s">
        <v>215</v>
      </c>
      <c r="F2633" s="204">
        <v>2020</v>
      </c>
      <c r="G2633" s="205">
        <v>147044</v>
      </c>
      <c r="H2633">
        <v>41670</v>
      </c>
      <c r="I2633">
        <v>2699</v>
      </c>
      <c r="J2633">
        <v>6008</v>
      </c>
    </row>
    <row r="2634" spans="1:10" ht="14.5" x14ac:dyDescent="0.35">
      <c r="A2634" s="202">
        <v>24767</v>
      </c>
      <c r="B2634" s="202" t="s">
        <v>2571</v>
      </c>
      <c r="D2634" s="203">
        <v>19.399999999999999</v>
      </c>
      <c r="E2634" s="203" t="s">
        <v>215</v>
      </c>
      <c r="F2634" s="204">
        <v>2020</v>
      </c>
      <c r="G2634" s="206">
        <v>11943731</v>
      </c>
      <c r="H2634">
        <v>0</v>
      </c>
      <c r="I2634">
        <v>0</v>
      </c>
      <c r="J2634">
        <v>0</v>
      </c>
    </row>
    <row r="2635" spans="1:10" ht="14.5" x14ac:dyDescent="0.35">
      <c r="A2635" s="202">
        <v>24767</v>
      </c>
      <c r="B2635" s="202" t="s">
        <v>2565</v>
      </c>
      <c r="D2635" s="203">
        <v>2.1</v>
      </c>
      <c r="E2635" s="203" t="s">
        <v>215</v>
      </c>
      <c r="F2635" s="202">
        <v>2020</v>
      </c>
      <c r="G2635" s="202">
        <v>2066184</v>
      </c>
      <c r="H2635">
        <v>6172</v>
      </c>
      <c r="I2635">
        <v>114</v>
      </c>
      <c r="J2635">
        <v>253</v>
      </c>
    </row>
    <row r="2636" spans="1:10" ht="14.5" x14ac:dyDescent="0.35">
      <c r="A2636" s="202">
        <v>24767</v>
      </c>
      <c r="B2636" s="202" t="s">
        <v>2572</v>
      </c>
      <c r="D2636" s="203">
        <v>21.2</v>
      </c>
      <c r="E2636" s="203" t="s">
        <v>215</v>
      </c>
      <c r="F2636" s="202">
        <v>2020</v>
      </c>
      <c r="G2636" s="202">
        <v>3421528</v>
      </c>
      <c r="H2636">
        <v>12849</v>
      </c>
      <c r="I2636">
        <v>500</v>
      </c>
      <c r="J2636">
        <v>1112</v>
      </c>
    </row>
    <row r="2637" spans="1:10" ht="14.5" x14ac:dyDescent="0.35">
      <c r="A2637" s="202">
        <v>24767</v>
      </c>
      <c r="B2637" s="202" t="s">
        <v>2573</v>
      </c>
      <c r="D2637" s="203">
        <v>23</v>
      </c>
      <c r="E2637" s="203" t="s">
        <v>215</v>
      </c>
      <c r="F2637" s="202">
        <v>2020</v>
      </c>
      <c r="G2637" s="202">
        <v>93891</v>
      </c>
      <c r="H2637">
        <v>2225</v>
      </c>
      <c r="I2637">
        <v>147</v>
      </c>
      <c r="J2637">
        <v>327</v>
      </c>
    </row>
    <row r="2638" spans="1:10" ht="14.5" x14ac:dyDescent="0.35">
      <c r="A2638" s="202">
        <v>24767</v>
      </c>
      <c r="B2638" s="202" t="s">
        <v>2574</v>
      </c>
      <c r="D2638" s="203">
        <v>24</v>
      </c>
      <c r="E2638" s="203" t="s">
        <v>215</v>
      </c>
      <c r="F2638" s="202">
        <v>2020</v>
      </c>
      <c r="G2638" s="202">
        <v>3465</v>
      </c>
      <c r="H2638">
        <v>817</v>
      </c>
      <c r="I2638">
        <v>293</v>
      </c>
      <c r="J2638">
        <v>652</v>
      </c>
    </row>
    <row r="2639" spans="1:10" ht="14.5" x14ac:dyDescent="0.35">
      <c r="A2639" s="202">
        <v>24767</v>
      </c>
      <c r="B2639" s="202" t="s">
        <v>4502</v>
      </c>
      <c r="D2639" s="203">
        <v>5.0999999999999996</v>
      </c>
      <c r="E2639" s="203" t="s">
        <v>215</v>
      </c>
      <c r="F2639" s="202">
        <v>2020</v>
      </c>
      <c r="G2639" s="202">
        <v>26124</v>
      </c>
      <c r="H2639">
        <v>5776</v>
      </c>
      <c r="I2639">
        <v>137</v>
      </c>
      <c r="J2639">
        <v>305</v>
      </c>
    </row>
    <row r="2640" spans="1:10" ht="14.5" x14ac:dyDescent="0.35">
      <c r="A2640" s="202">
        <v>24767</v>
      </c>
      <c r="B2640" s="202" t="s">
        <v>4503</v>
      </c>
      <c r="D2640" s="203">
        <v>5.2</v>
      </c>
      <c r="E2640" s="203" t="s">
        <v>215</v>
      </c>
      <c r="F2640" s="202">
        <v>2020</v>
      </c>
      <c r="G2640" s="202">
        <v>10362</v>
      </c>
      <c r="H2640">
        <v>2402</v>
      </c>
      <c r="I2640">
        <v>53</v>
      </c>
      <c r="J2640">
        <v>118</v>
      </c>
    </row>
    <row r="2641" spans="1:10" ht="14.5" x14ac:dyDescent="0.35">
      <c r="A2641" s="202">
        <v>24767</v>
      </c>
      <c r="B2641" s="202" t="s">
        <v>2566</v>
      </c>
      <c r="D2641" s="203">
        <v>9</v>
      </c>
      <c r="E2641" s="203" t="s">
        <v>215</v>
      </c>
      <c r="F2641" s="202">
        <v>2020</v>
      </c>
      <c r="G2641" s="202">
        <v>5409536</v>
      </c>
      <c r="H2641">
        <v>19164</v>
      </c>
      <c r="I2641">
        <v>687</v>
      </c>
      <c r="J2641">
        <v>1530</v>
      </c>
    </row>
    <row r="2642" spans="1:10" ht="14.5" x14ac:dyDescent="0.35">
      <c r="A2642" s="202">
        <v>24775</v>
      </c>
      <c r="B2642" s="202" t="s">
        <v>2575</v>
      </c>
      <c r="D2642" s="203">
        <v>1</v>
      </c>
      <c r="E2642" s="203" t="s">
        <v>215</v>
      </c>
      <c r="F2642" s="202">
        <v>2020</v>
      </c>
      <c r="G2642" s="202">
        <v>3672</v>
      </c>
      <c r="H2642">
        <v>25</v>
      </c>
      <c r="I2642">
        <v>1</v>
      </c>
      <c r="J2642">
        <v>2</v>
      </c>
    </row>
    <row r="2643" spans="1:10" ht="14.5" x14ac:dyDescent="0.35">
      <c r="A2643" s="202">
        <v>24775</v>
      </c>
      <c r="B2643" s="202" t="s">
        <v>2577</v>
      </c>
      <c r="D2643" s="203">
        <v>17.100000000000001</v>
      </c>
      <c r="E2643" s="203" t="s">
        <v>215</v>
      </c>
      <c r="F2643" s="202">
        <v>2020</v>
      </c>
      <c r="G2643" s="204">
        <v>0</v>
      </c>
      <c r="H2643">
        <v>1195</v>
      </c>
      <c r="I2643">
        <v>91</v>
      </c>
      <c r="J2643">
        <v>204</v>
      </c>
    </row>
    <row r="2644" spans="1:10" ht="14.5" x14ac:dyDescent="0.35">
      <c r="A2644" s="202">
        <v>24775</v>
      </c>
      <c r="B2644" s="202" t="s">
        <v>2578</v>
      </c>
      <c r="D2644" s="203">
        <v>17.2</v>
      </c>
      <c r="E2644" s="203" t="s">
        <v>215</v>
      </c>
      <c r="F2644" s="202">
        <v>2020</v>
      </c>
      <c r="G2644" s="203">
        <v>419</v>
      </c>
      <c r="H2644">
        <v>5</v>
      </c>
      <c r="I2644">
        <v>1</v>
      </c>
      <c r="J2644">
        <v>2</v>
      </c>
    </row>
    <row r="2645" spans="1:10" ht="14.5" x14ac:dyDescent="0.35">
      <c r="A2645" s="202">
        <v>24775</v>
      </c>
      <c r="B2645" s="202" t="s">
        <v>2579</v>
      </c>
      <c r="D2645" s="203">
        <v>18</v>
      </c>
      <c r="E2645" s="203" t="s">
        <v>215</v>
      </c>
      <c r="F2645" s="202">
        <v>2020</v>
      </c>
      <c r="G2645" s="202">
        <v>73612</v>
      </c>
      <c r="H2645">
        <v>627</v>
      </c>
      <c r="I2645">
        <v>36</v>
      </c>
      <c r="J2645">
        <v>81</v>
      </c>
    </row>
    <row r="2646" spans="1:10" ht="14.5" x14ac:dyDescent="0.35">
      <c r="A2646" s="202">
        <v>24775</v>
      </c>
      <c r="B2646" s="202" t="s">
        <v>2580</v>
      </c>
      <c r="D2646" s="203">
        <v>19.3</v>
      </c>
      <c r="E2646" s="203" t="s">
        <v>215</v>
      </c>
      <c r="F2646" s="204">
        <v>2020</v>
      </c>
      <c r="G2646" s="205">
        <v>166</v>
      </c>
      <c r="H2646">
        <v>330</v>
      </c>
      <c r="I2646">
        <v>33</v>
      </c>
      <c r="J2646">
        <v>73</v>
      </c>
    </row>
    <row r="2647" spans="1:10" ht="14.5" x14ac:dyDescent="0.35">
      <c r="A2647" s="202">
        <v>24775</v>
      </c>
      <c r="B2647" s="202" t="s">
        <v>2581</v>
      </c>
      <c r="D2647" s="203">
        <v>19.399999999999999</v>
      </c>
      <c r="E2647" s="203" t="s">
        <v>215</v>
      </c>
      <c r="F2647" s="204">
        <v>2020</v>
      </c>
      <c r="G2647" s="206">
        <v>9096</v>
      </c>
      <c r="H2647">
        <v>0</v>
      </c>
      <c r="I2647">
        <v>0</v>
      </c>
      <c r="J2647">
        <v>0</v>
      </c>
    </row>
    <row r="2648" spans="1:10" ht="14.5" x14ac:dyDescent="0.35">
      <c r="A2648" s="202">
        <v>24775</v>
      </c>
      <c r="B2648" s="202" t="s">
        <v>2576</v>
      </c>
      <c r="D2648" s="203">
        <v>2.1</v>
      </c>
      <c r="E2648" s="203" t="s">
        <v>215</v>
      </c>
      <c r="F2648" s="202">
        <v>2020</v>
      </c>
      <c r="G2648" s="202">
        <v>11102</v>
      </c>
      <c r="H2648">
        <v>37</v>
      </c>
      <c r="I2648">
        <v>1</v>
      </c>
      <c r="J2648">
        <v>2</v>
      </c>
    </row>
    <row r="2649" spans="1:10" ht="14.5" x14ac:dyDescent="0.35">
      <c r="A2649" s="202">
        <v>24775</v>
      </c>
      <c r="B2649" s="202" t="s">
        <v>2582</v>
      </c>
      <c r="D2649" s="203">
        <v>21.2</v>
      </c>
      <c r="E2649" s="203" t="s">
        <v>215</v>
      </c>
      <c r="F2649" s="202">
        <v>2020</v>
      </c>
      <c r="G2649" s="202">
        <v>2981</v>
      </c>
      <c r="H2649">
        <v>149</v>
      </c>
      <c r="I2649">
        <v>6</v>
      </c>
      <c r="J2649">
        <v>13</v>
      </c>
    </row>
    <row r="2650" spans="1:10" ht="14.5" x14ac:dyDescent="0.35">
      <c r="A2650" s="202">
        <v>24775</v>
      </c>
      <c r="B2650" s="202" t="s">
        <v>4504</v>
      </c>
      <c r="D2650" s="203">
        <v>5.0999999999999996</v>
      </c>
      <c r="E2650" s="203" t="s">
        <v>215</v>
      </c>
      <c r="F2650" s="202">
        <v>2020</v>
      </c>
      <c r="G2650" s="202">
        <v>3646</v>
      </c>
      <c r="H2650">
        <v>1740</v>
      </c>
      <c r="I2650">
        <v>37</v>
      </c>
      <c r="J2650">
        <v>82</v>
      </c>
    </row>
    <row r="2651" spans="1:10" ht="14.5" x14ac:dyDescent="0.35">
      <c r="A2651" s="202">
        <v>24775</v>
      </c>
      <c r="B2651" s="202" t="s">
        <v>4505</v>
      </c>
      <c r="D2651" s="203">
        <v>5.2</v>
      </c>
      <c r="E2651" s="203" t="s">
        <v>215</v>
      </c>
      <c r="F2651" s="202">
        <v>2020</v>
      </c>
      <c r="G2651" s="202">
        <v>1885</v>
      </c>
      <c r="H2651">
        <v>512</v>
      </c>
      <c r="I2651">
        <v>11</v>
      </c>
      <c r="J2651">
        <v>25</v>
      </c>
    </row>
    <row r="2652" spans="1:10" ht="14.5" x14ac:dyDescent="0.35">
      <c r="A2652" s="202">
        <v>24791</v>
      </c>
      <c r="B2652" s="202" t="s">
        <v>2583</v>
      </c>
      <c r="D2652" s="203">
        <v>1</v>
      </c>
      <c r="E2652" s="203" t="s">
        <v>215</v>
      </c>
      <c r="F2652" s="202">
        <v>2020</v>
      </c>
      <c r="G2652" s="202">
        <v>9044</v>
      </c>
      <c r="H2652">
        <v>574</v>
      </c>
      <c r="I2652">
        <v>16</v>
      </c>
      <c r="J2652">
        <v>35</v>
      </c>
    </row>
    <row r="2653" spans="1:10" ht="14.5" x14ac:dyDescent="0.35">
      <c r="A2653" s="202">
        <v>24791</v>
      </c>
      <c r="B2653" s="202" t="s">
        <v>2586</v>
      </c>
      <c r="D2653" s="203">
        <v>17.100000000000001</v>
      </c>
      <c r="E2653" s="203" t="s">
        <v>215</v>
      </c>
      <c r="F2653" s="202">
        <v>2020</v>
      </c>
      <c r="G2653" s="204">
        <v>425380</v>
      </c>
      <c r="H2653">
        <v>10837</v>
      </c>
      <c r="I2653">
        <v>560</v>
      </c>
      <c r="J2653">
        <v>1247</v>
      </c>
    </row>
    <row r="2654" spans="1:10" ht="14.5" x14ac:dyDescent="0.35">
      <c r="A2654" s="202">
        <v>24791</v>
      </c>
      <c r="B2654" s="202" t="s">
        <v>2587</v>
      </c>
      <c r="D2654" s="203">
        <v>17.2</v>
      </c>
      <c r="E2654" s="203" t="s">
        <v>215</v>
      </c>
      <c r="F2654" s="202">
        <v>2020</v>
      </c>
      <c r="G2654" s="203">
        <v>460</v>
      </c>
      <c r="H2654">
        <v>18</v>
      </c>
      <c r="I2654">
        <v>137</v>
      </c>
      <c r="J2654">
        <v>306</v>
      </c>
    </row>
    <row r="2655" spans="1:10" ht="14.5" x14ac:dyDescent="0.35">
      <c r="A2655" s="202">
        <v>24791</v>
      </c>
      <c r="B2655" s="202" t="s">
        <v>2588</v>
      </c>
      <c r="D2655" s="203">
        <v>18</v>
      </c>
      <c r="E2655" s="203" t="s">
        <v>215</v>
      </c>
      <c r="F2655" s="202">
        <v>2020</v>
      </c>
      <c r="G2655" s="202">
        <v>33484</v>
      </c>
      <c r="H2655">
        <v>1116</v>
      </c>
      <c r="I2655">
        <v>85</v>
      </c>
      <c r="J2655">
        <v>188</v>
      </c>
    </row>
    <row r="2656" spans="1:10" ht="14.5" x14ac:dyDescent="0.35">
      <c r="A2656" s="202">
        <v>24791</v>
      </c>
      <c r="B2656" s="202" t="s">
        <v>2589</v>
      </c>
      <c r="D2656" s="203">
        <v>19.3</v>
      </c>
      <c r="E2656" s="203" t="s">
        <v>215</v>
      </c>
      <c r="F2656" s="204">
        <v>2020</v>
      </c>
      <c r="G2656" s="205">
        <v>1410</v>
      </c>
      <c r="H2656">
        <v>3524</v>
      </c>
      <c r="I2656">
        <v>231</v>
      </c>
      <c r="J2656">
        <v>515</v>
      </c>
    </row>
    <row r="2657" spans="1:10" ht="14.5" x14ac:dyDescent="0.35">
      <c r="A2657" s="202">
        <v>24791</v>
      </c>
      <c r="B2657" s="202" t="s">
        <v>2590</v>
      </c>
      <c r="D2657" s="203">
        <v>19.399999999999999</v>
      </c>
      <c r="E2657" s="203" t="s">
        <v>215</v>
      </c>
      <c r="F2657" s="204">
        <v>2020</v>
      </c>
      <c r="G2657" s="206">
        <v>138904</v>
      </c>
      <c r="H2657">
        <v>0</v>
      </c>
      <c r="I2657">
        <v>0</v>
      </c>
      <c r="J2657">
        <v>0</v>
      </c>
    </row>
    <row r="2658" spans="1:10" ht="14.5" x14ac:dyDescent="0.35">
      <c r="A2658" s="202">
        <v>24791</v>
      </c>
      <c r="B2658" s="202" t="s">
        <v>2584</v>
      </c>
      <c r="D2658" s="203">
        <v>2.1</v>
      </c>
      <c r="E2658" s="203" t="s">
        <v>215</v>
      </c>
      <c r="F2658" s="202">
        <v>2020</v>
      </c>
      <c r="G2658" s="202">
        <v>20331</v>
      </c>
      <c r="H2658">
        <v>495</v>
      </c>
      <c r="I2658">
        <v>13</v>
      </c>
      <c r="J2658">
        <v>29</v>
      </c>
    </row>
    <row r="2659" spans="1:10" ht="14.5" x14ac:dyDescent="0.35">
      <c r="A2659" s="202">
        <v>24791</v>
      </c>
      <c r="B2659" s="202" t="s">
        <v>2591</v>
      </c>
      <c r="D2659" s="203">
        <v>21.2</v>
      </c>
      <c r="E2659" s="203" t="s">
        <v>215</v>
      </c>
      <c r="F2659" s="202">
        <v>2020</v>
      </c>
      <c r="G2659" s="202">
        <v>29652</v>
      </c>
      <c r="H2659">
        <v>1012</v>
      </c>
      <c r="I2659">
        <v>55</v>
      </c>
      <c r="J2659">
        <v>122</v>
      </c>
    </row>
    <row r="2660" spans="1:10" ht="14.5" x14ac:dyDescent="0.35">
      <c r="A2660" s="202">
        <v>24791</v>
      </c>
      <c r="B2660" s="202" t="s">
        <v>4506</v>
      </c>
      <c r="D2660" s="203">
        <v>5.0999999999999996</v>
      </c>
      <c r="E2660" s="203" t="s">
        <v>215</v>
      </c>
      <c r="F2660" s="202">
        <v>2020</v>
      </c>
      <c r="G2660" s="202">
        <v>2217</v>
      </c>
      <c r="H2660">
        <v>614</v>
      </c>
      <c r="I2660">
        <v>9</v>
      </c>
      <c r="J2660">
        <v>21</v>
      </c>
    </row>
    <row r="2661" spans="1:10" ht="14.5" x14ac:dyDescent="0.35">
      <c r="A2661" s="202">
        <v>24791</v>
      </c>
      <c r="B2661" s="202" t="s">
        <v>4507</v>
      </c>
      <c r="D2661" s="203">
        <v>5.2</v>
      </c>
      <c r="E2661" s="203" t="s">
        <v>215</v>
      </c>
      <c r="F2661" s="202">
        <v>2020</v>
      </c>
      <c r="G2661" s="202">
        <v>9224</v>
      </c>
      <c r="H2661">
        <v>235</v>
      </c>
      <c r="I2661">
        <v>3</v>
      </c>
      <c r="J2661">
        <v>8</v>
      </c>
    </row>
    <row r="2662" spans="1:10" ht="14.5" x14ac:dyDescent="0.35">
      <c r="A2662" s="202">
        <v>24791</v>
      </c>
      <c r="B2662" s="202" t="s">
        <v>2585</v>
      </c>
      <c r="D2662" s="203">
        <v>9</v>
      </c>
      <c r="E2662" s="203" t="s">
        <v>215</v>
      </c>
      <c r="F2662" s="202">
        <v>2020</v>
      </c>
      <c r="G2662" s="202">
        <v>139979</v>
      </c>
      <c r="H2662">
        <v>1791</v>
      </c>
      <c r="I2662">
        <v>67</v>
      </c>
      <c r="J2662">
        <v>149</v>
      </c>
    </row>
    <row r="2663" spans="1:10" ht="14.5" x14ac:dyDescent="0.35">
      <c r="A2663" s="202">
        <v>24988</v>
      </c>
      <c r="B2663" s="202" t="s">
        <v>2592</v>
      </c>
      <c r="D2663" s="203">
        <v>1</v>
      </c>
      <c r="E2663" s="203" t="s">
        <v>215</v>
      </c>
      <c r="F2663" s="202">
        <v>2020</v>
      </c>
      <c r="G2663" s="202">
        <v>3954244</v>
      </c>
      <c r="H2663">
        <v>20090</v>
      </c>
      <c r="I2663">
        <v>2798</v>
      </c>
      <c r="J2663">
        <v>2414</v>
      </c>
    </row>
    <row r="2664" spans="1:10" ht="14.5" x14ac:dyDescent="0.35">
      <c r="A2664" s="202">
        <v>24988</v>
      </c>
      <c r="B2664" s="202" t="s">
        <v>2597</v>
      </c>
      <c r="D2664" s="203">
        <v>17.100000000000001</v>
      </c>
      <c r="E2664" s="203" t="s">
        <v>215</v>
      </c>
      <c r="F2664" s="202">
        <v>2020</v>
      </c>
      <c r="G2664" s="204">
        <v>2316680</v>
      </c>
      <c r="H2664">
        <v>34151</v>
      </c>
      <c r="I2664">
        <v>3714</v>
      </c>
      <c r="J2664">
        <v>3375</v>
      </c>
    </row>
    <row r="2665" spans="1:10" ht="14.5" x14ac:dyDescent="0.35">
      <c r="A2665" s="202">
        <v>24988</v>
      </c>
      <c r="B2665" s="202" t="s">
        <v>2598</v>
      </c>
      <c r="D2665" s="203">
        <v>17.2</v>
      </c>
      <c r="E2665" s="203" t="s">
        <v>215</v>
      </c>
      <c r="F2665" s="202">
        <v>2020</v>
      </c>
      <c r="G2665" s="203">
        <v>269490</v>
      </c>
      <c r="H2665">
        <v>2048</v>
      </c>
      <c r="I2665">
        <v>339</v>
      </c>
      <c r="J2665">
        <v>264</v>
      </c>
    </row>
    <row r="2666" spans="1:10" ht="14.5" x14ac:dyDescent="0.35">
      <c r="A2666" s="202">
        <v>24988</v>
      </c>
      <c r="B2666" s="202" t="s">
        <v>2599</v>
      </c>
      <c r="D2666" s="203">
        <v>18</v>
      </c>
      <c r="E2666" s="203" t="s">
        <v>215</v>
      </c>
      <c r="F2666" s="202">
        <v>2020</v>
      </c>
      <c r="G2666" s="202">
        <v>1811951</v>
      </c>
      <c r="H2666">
        <v>21972</v>
      </c>
      <c r="I2666">
        <v>3011</v>
      </c>
      <c r="J2666">
        <v>2643</v>
      </c>
    </row>
    <row r="2667" spans="1:10" ht="14.5" x14ac:dyDescent="0.35">
      <c r="A2667" s="202">
        <v>24988</v>
      </c>
      <c r="B2667" s="202" t="s">
        <v>2600</v>
      </c>
      <c r="D2667" s="203">
        <v>19.3</v>
      </c>
      <c r="E2667" s="203" t="s">
        <v>215</v>
      </c>
      <c r="F2667" s="204">
        <v>2020</v>
      </c>
      <c r="G2667" s="205">
        <v>32480</v>
      </c>
      <c r="H2667">
        <v>89302</v>
      </c>
      <c r="I2667">
        <v>6308</v>
      </c>
      <c r="J2667">
        <v>6634</v>
      </c>
    </row>
    <row r="2668" spans="1:10" ht="14.5" x14ac:dyDescent="0.35">
      <c r="A2668" s="202">
        <v>24988</v>
      </c>
      <c r="B2668" s="202" t="s">
        <v>2601</v>
      </c>
      <c r="D2668" s="203">
        <v>19.399999999999999</v>
      </c>
      <c r="E2668" s="203" t="s">
        <v>215</v>
      </c>
      <c r="F2668" s="204">
        <v>2020</v>
      </c>
      <c r="G2668" s="206">
        <v>8895248</v>
      </c>
      <c r="H2668">
        <v>0</v>
      </c>
      <c r="I2668">
        <v>0</v>
      </c>
      <c r="J2668">
        <v>0</v>
      </c>
    </row>
    <row r="2669" spans="1:10" ht="14.5" x14ac:dyDescent="0.35">
      <c r="A2669" s="202">
        <v>24988</v>
      </c>
      <c r="B2669" s="202" t="s">
        <v>2593</v>
      </c>
      <c r="D2669" s="203">
        <v>2.1</v>
      </c>
      <c r="E2669" s="203" t="s">
        <v>215</v>
      </c>
      <c r="F2669" s="202">
        <v>2020</v>
      </c>
      <c r="G2669" s="202">
        <v>13717673</v>
      </c>
      <c r="H2669">
        <v>50618</v>
      </c>
      <c r="I2669">
        <v>6991</v>
      </c>
      <c r="J2669">
        <v>5950</v>
      </c>
    </row>
    <row r="2670" spans="1:10" ht="14.5" x14ac:dyDescent="0.35">
      <c r="A2670" s="202">
        <v>24988</v>
      </c>
      <c r="B2670" s="202" t="s">
        <v>2602</v>
      </c>
      <c r="D2670" s="203">
        <v>21.2</v>
      </c>
      <c r="E2670" s="203" t="s">
        <v>215</v>
      </c>
      <c r="F2670" s="202">
        <v>2020</v>
      </c>
      <c r="G2670" s="202">
        <v>2196943</v>
      </c>
      <c r="H2670">
        <v>20286</v>
      </c>
      <c r="I2670">
        <v>1713</v>
      </c>
      <c r="J2670">
        <v>1542</v>
      </c>
    </row>
    <row r="2671" spans="1:10" ht="14.5" x14ac:dyDescent="0.35">
      <c r="A2671" s="202">
        <v>24988</v>
      </c>
      <c r="B2671" s="202" t="s">
        <v>2603</v>
      </c>
      <c r="D2671" s="203">
        <v>23</v>
      </c>
      <c r="E2671" s="203" t="s">
        <v>215</v>
      </c>
      <c r="F2671" s="202">
        <v>2020</v>
      </c>
      <c r="G2671" s="202">
        <v>99856</v>
      </c>
      <c r="H2671">
        <v>664</v>
      </c>
      <c r="I2671">
        <v>484</v>
      </c>
      <c r="J2671">
        <v>289</v>
      </c>
    </row>
    <row r="2672" spans="1:10" ht="14.5" x14ac:dyDescent="0.35">
      <c r="A2672" s="202">
        <v>24988</v>
      </c>
      <c r="B2672" s="202" t="s">
        <v>2604</v>
      </c>
      <c r="D2672" s="203">
        <v>24</v>
      </c>
      <c r="E2672" s="203" t="s">
        <v>215</v>
      </c>
      <c r="F2672" s="202">
        <v>2020</v>
      </c>
      <c r="G2672" s="202">
        <v>2337</v>
      </c>
      <c r="H2672">
        <v>95</v>
      </c>
      <c r="I2672">
        <v>17</v>
      </c>
      <c r="J2672">
        <v>16</v>
      </c>
    </row>
    <row r="2673" spans="1:10" ht="14.5" x14ac:dyDescent="0.35">
      <c r="A2673" s="202">
        <v>24988</v>
      </c>
      <c r="B2673" s="202" t="s">
        <v>2594</v>
      </c>
      <c r="D2673" s="203">
        <v>5.0999999999999996</v>
      </c>
      <c r="E2673" s="203" t="s">
        <v>215</v>
      </c>
      <c r="F2673" s="202">
        <v>2020</v>
      </c>
      <c r="G2673" s="202">
        <v>1522916</v>
      </c>
      <c r="H2673">
        <v>6320</v>
      </c>
      <c r="I2673">
        <v>982</v>
      </c>
      <c r="J2673">
        <v>873</v>
      </c>
    </row>
    <row r="2674" spans="1:10" ht="14.5" x14ac:dyDescent="0.35">
      <c r="A2674" s="202">
        <v>24988</v>
      </c>
      <c r="B2674" s="202" t="s">
        <v>2595</v>
      </c>
      <c r="D2674" s="203">
        <v>5.2</v>
      </c>
      <c r="E2674" s="203" t="s">
        <v>215</v>
      </c>
      <c r="F2674" s="202">
        <v>2020</v>
      </c>
      <c r="G2674" s="202">
        <v>167767</v>
      </c>
      <c r="H2674">
        <v>1603</v>
      </c>
      <c r="I2674">
        <v>263</v>
      </c>
      <c r="J2674">
        <v>239</v>
      </c>
    </row>
    <row r="2675" spans="1:10" ht="14.5" x14ac:dyDescent="0.35">
      <c r="A2675" s="202">
        <v>24988</v>
      </c>
      <c r="B2675" s="202" t="s">
        <v>2596</v>
      </c>
      <c r="D2675" s="203">
        <v>9</v>
      </c>
      <c r="E2675" s="203" t="s">
        <v>215</v>
      </c>
      <c r="F2675" s="202">
        <v>2020</v>
      </c>
      <c r="G2675" s="202">
        <v>795375</v>
      </c>
      <c r="H2675">
        <v>5236</v>
      </c>
      <c r="I2675">
        <v>741</v>
      </c>
      <c r="J2675">
        <v>575</v>
      </c>
    </row>
    <row r="2676" spans="1:10" ht="14.5" x14ac:dyDescent="0.35">
      <c r="A2676" s="202">
        <v>25011</v>
      </c>
      <c r="B2676" s="202" t="s">
        <v>2605</v>
      </c>
      <c r="D2676" s="203">
        <v>1</v>
      </c>
      <c r="E2676" s="203" t="s">
        <v>215</v>
      </c>
      <c r="F2676" s="202">
        <v>2020</v>
      </c>
      <c r="G2676" s="202">
        <v>93378</v>
      </c>
      <c r="H2676">
        <v>5301</v>
      </c>
      <c r="I2676">
        <v>105</v>
      </c>
      <c r="J2676">
        <v>312</v>
      </c>
    </row>
    <row r="2677" spans="1:10" ht="14.5" x14ac:dyDescent="0.35">
      <c r="A2677" s="202">
        <v>25011</v>
      </c>
      <c r="B2677" s="202" t="s">
        <v>2610</v>
      </c>
      <c r="D2677" s="203">
        <v>17.100000000000001</v>
      </c>
      <c r="E2677" s="203" t="s">
        <v>215</v>
      </c>
      <c r="F2677" s="202">
        <v>2020</v>
      </c>
      <c r="G2677" s="204">
        <v>1996160</v>
      </c>
      <c r="H2677">
        <v>40853</v>
      </c>
      <c r="I2677">
        <v>809</v>
      </c>
      <c r="J2677">
        <v>2404</v>
      </c>
    </row>
    <row r="2678" spans="1:10" ht="14.5" x14ac:dyDescent="0.35">
      <c r="A2678" s="202">
        <v>25011</v>
      </c>
      <c r="B2678" s="202" t="s">
        <v>2611</v>
      </c>
      <c r="D2678" s="203">
        <v>17.2</v>
      </c>
      <c r="E2678" s="203" t="s">
        <v>215</v>
      </c>
      <c r="F2678" s="202">
        <v>2020</v>
      </c>
      <c r="G2678" s="203">
        <v>14614644</v>
      </c>
      <c r="H2678">
        <v>155127</v>
      </c>
      <c r="I2678">
        <v>3073</v>
      </c>
      <c r="J2678">
        <v>9127</v>
      </c>
    </row>
    <row r="2679" spans="1:10" ht="14.5" x14ac:dyDescent="0.35">
      <c r="A2679" s="202">
        <v>25011</v>
      </c>
      <c r="B2679" s="202" t="s">
        <v>2612</v>
      </c>
      <c r="D2679" s="203">
        <v>18</v>
      </c>
      <c r="E2679" s="203" t="s">
        <v>215</v>
      </c>
      <c r="F2679" s="202">
        <v>2020</v>
      </c>
      <c r="G2679" s="202">
        <v>90919</v>
      </c>
      <c r="H2679">
        <v>5749</v>
      </c>
      <c r="I2679">
        <v>114</v>
      </c>
      <c r="J2679">
        <v>338</v>
      </c>
    </row>
    <row r="2680" spans="1:10" ht="14.5" x14ac:dyDescent="0.35">
      <c r="A2680" s="202">
        <v>25011</v>
      </c>
      <c r="B2680" s="202" t="s">
        <v>2613</v>
      </c>
      <c r="D2680" s="203">
        <v>19.3</v>
      </c>
      <c r="E2680" s="203" t="s">
        <v>215</v>
      </c>
      <c r="F2680" s="204">
        <v>2020</v>
      </c>
      <c r="G2680" s="205">
        <v>205695</v>
      </c>
      <c r="H2680">
        <v>190077</v>
      </c>
      <c r="I2680">
        <v>3766</v>
      </c>
      <c r="J2680">
        <v>11183</v>
      </c>
    </row>
    <row r="2681" spans="1:10" ht="14.5" x14ac:dyDescent="0.35">
      <c r="A2681" s="202">
        <v>25011</v>
      </c>
      <c r="B2681" s="202" t="s">
        <v>2614</v>
      </c>
      <c r="D2681" s="203">
        <v>19.399999999999999</v>
      </c>
      <c r="E2681" s="203" t="s">
        <v>215</v>
      </c>
      <c r="F2681" s="204">
        <v>2020</v>
      </c>
      <c r="G2681" s="206">
        <v>13047988</v>
      </c>
      <c r="H2681">
        <v>0</v>
      </c>
      <c r="I2681">
        <v>0</v>
      </c>
      <c r="J2681">
        <v>0</v>
      </c>
    </row>
    <row r="2682" spans="1:10" ht="14.5" x14ac:dyDescent="0.35">
      <c r="A2682" s="202">
        <v>25011</v>
      </c>
      <c r="B2682" s="202" t="s">
        <v>2606</v>
      </c>
      <c r="D2682" s="203">
        <v>2.1</v>
      </c>
      <c r="E2682" s="203" t="s">
        <v>215</v>
      </c>
      <c r="F2682" s="202">
        <v>2020</v>
      </c>
      <c r="G2682" s="202">
        <v>418990</v>
      </c>
      <c r="H2682">
        <v>5938</v>
      </c>
      <c r="I2682">
        <v>118</v>
      </c>
      <c r="J2682">
        <v>349</v>
      </c>
    </row>
    <row r="2683" spans="1:10" ht="14.5" x14ac:dyDescent="0.35">
      <c r="A2683" s="202">
        <v>25011</v>
      </c>
      <c r="B2683" s="202" t="s">
        <v>2615</v>
      </c>
      <c r="D2683" s="203">
        <v>21.2</v>
      </c>
      <c r="E2683" s="203" t="s">
        <v>215</v>
      </c>
      <c r="F2683" s="202">
        <v>2020</v>
      </c>
      <c r="G2683" s="202">
        <v>2767224</v>
      </c>
      <c r="H2683">
        <v>32468</v>
      </c>
      <c r="I2683">
        <v>643</v>
      </c>
      <c r="J2683">
        <v>1910</v>
      </c>
    </row>
    <row r="2684" spans="1:10" ht="14.5" x14ac:dyDescent="0.35">
      <c r="A2684" s="202">
        <v>25011</v>
      </c>
      <c r="B2684" s="202" t="s">
        <v>2607</v>
      </c>
      <c r="D2684" s="203">
        <v>5.0999999999999996</v>
      </c>
      <c r="E2684" s="203" t="s">
        <v>215</v>
      </c>
      <c r="F2684" s="202">
        <v>2020</v>
      </c>
      <c r="G2684" s="202">
        <v>12894976</v>
      </c>
      <c r="H2684">
        <v>176820</v>
      </c>
      <c r="I2684">
        <v>3503</v>
      </c>
      <c r="J2684">
        <v>10403</v>
      </c>
    </row>
    <row r="2685" spans="1:10" ht="14.5" x14ac:dyDescent="0.35">
      <c r="A2685" s="202">
        <v>25011</v>
      </c>
      <c r="B2685" s="202" t="s">
        <v>2608</v>
      </c>
      <c r="D2685" s="203">
        <v>5.2</v>
      </c>
      <c r="E2685" s="203" t="s">
        <v>215</v>
      </c>
      <c r="F2685" s="202">
        <v>2020</v>
      </c>
      <c r="G2685" s="202">
        <v>4835662</v>
      </c>
      <c r="H2685">
        <v>136725</v>
      </c>
      <c r="I2685">
        <v>2709</v>
      </c>
      <c r="J2685">
        <v>8044</v>
      </c>
    </row>
    <row r="2686" spans="1:10" ht="14.5" x14ac:dyDescent="0.35">
      <c r="A2686" s="202">
        <v>25011</v>
      </c>
      <c r="B2686" s="202" t="s">
        <v>2609</v>
      </c>
      <c r="D2686" s="203">
        <v>9</v>
      </c>
      <c r="E2686" s="203" t="s">
        <v>215</v>
      </c>
      <c r="F2686" s="202">
        <v>2020</v>
      </c>
      <c r="G2686" s="202">
        <v>3273907</v>
      </c>
      <c r="H2686">
        <v>20213</v>
      </c>
      <c r="I2686">
        <v>400</v>
      </c>
      <c r="J2686">
        <v>1189</v>
      </c>
    </row>
    <row r="2687" spans="1:10" ht="14.5" x14ac:dyDescent="0.35">
      <c r="A2687" s="202">
        <v>25054</v>
      </c>
      <c r="B2687" s="202" t="s">
        <v>2618</v>
      </c>
      <c r="D2687" s="203">
        <v>11</v>
      </c>
      <c r="E2687" s="203" t="s">
        <v>215</v>
      </c>
      <c r="F2687" s="202">
        <v>2020</v>
      </c>
      <c r="G2687" s="202">
        <v>55582</v>
      </c>
      <c r="H2687">
        <v>7111</v>
      </c>
      <c r="I2687">
        <v>271</v>
      </c>
      <c r="J2687">
        <v>181</v>
      </c>
    </row>
    <row r="2688" spans="1:10" ht="14.5" x14ac:dyDescent="0.35">
      <c r="A2688" s="202">
        <v>25054</v>
      </c>
      <c r="B2688" s="202" t="s">
        <v>2619</v>
      </c>
      <c r="D2688" s="203">
        <v>17.100000000000001</v>
      </c>
      <c r="E2688" s="203" t="s">
        <v>215</v>
      </c>
      <c r="F2688" s="202">
        <v>2020</v>
      </c>
      <c r="G2688" s="204">
        <v>15653659</v>
      </c>
      <c r="H2688">
        <v>299351</v>
      </c>
      <c r="I2688">
        <v>11420</v>
      </c>
      <c r="J2688">
        <v>7614</v>
      </c>
    </row>
    <row r="2689" spans="1:10" ht="14.5" x14ac:dyDescent="0.35">
      <c r="A2689" s="202">
        <v>25054</v>
      </c>
      <c r="B2689" s="202" t="s">
        <v>2620</v>
      </c>
      <c r="D2689" s="203">
        <v>17.2</v>
      </c>
      <c r="E2689" s="203" t="s">
        <v>215</v>
      </c>
      <c r="F2689" s="202">
        <v>2020</v>
      </c>
      <c r="G2689" s="203">
        <v>9735502</v>
      </c>
      <c r="H2689">
        <v>242564</v>
      </c>
      <c r="I2689">
        <v>9255</v>
      </c>
      <c r="J2689">
        <v>6170</v>
      </c>
    </row>
    <row r="2690" spans="1:10" ht="14.5" x14ac:dyDescent="0.35">
      <c r="A2690" s="202">
        <v>25054</v>
      </c>
      <c r="B2690" s="202" t="s">
        <v>2621</v>
      </c>
      <c r="D2690" s="203">
        <v>19.3</v>
      </c>
      <c r="E2690" s="203" t="s">
        <v>215</v>
      </c>
      <c r="F2690" s="204">
        <v>2020</v>
      </c>
      <c r="G2690" s="205">
        <v>25993</v>
      </c>
      <c r="H2690">
        <v>116344</v>
      </c>
      <c r="I2690">
        <v>4439</v>
      </c>
      <c r="J2690">
        <v>2959</v>
      </c>
    </row>
    <row r="2691" spans="1:10" ht="14.5" x14ac:dyDescent="0.35">
      <c r="A2691" s="202">
        <v>25054</v>
      </c>
      <c r="B2691" s="202" t="s">
        <v>2622</v>
      </c>
      <c r="D2691" s="203">
        <v>19.399999999999999</v>
      </c>
      <c r="E2691" s="203" t="s">
        <v>215</v>
      </c>
      <c r="F2691" s="204">
        <v>2020</v>
      </c>
      <c r="G2691" s="206">
        <v>18573635</v>
      </c>
      <c r="H2691">
        <v>0</v>
      </c>
      <c r="I2691">
        <v>0</v>
      </c>
      <c r="J2691">
        <v>0</v>
      </c>
    </row>
    <row r="2692" spans="1:10" ht="14.5" x14ac:dyDescent="0.35">
      <c r="A2692" s="202">
        <v>25054</v>
      </c>
      <c r="B2692" s="202" t="s">
        <v>2616</v>
      </c>
      <c r="D2692" s="203">
        <v>2.4</v>
      </c>
      <c r="E2692" s="203" t="s">
        <v>215</v>
      </c>
      <c r="F2692" s="202">
        <v>2020</v>
      </c>
      <c r="G2692" s="202">
        <v>5167133</v>
      </c>
      <c r="H2692">
        <v>20795</v>
      </c>
      <c r="I2692">
        <v>793</v>
      </c>
      <c r="J2692">
        <v>529</v>
      </c>
    </row>
    <row r="2693" spans="1:10" ht="14.5" x14ac:dyDescent="0.35">
      <c r="A2693" s="202">
        <v>25054</v>
      </c>
      <c r="B2693" s="202" t="s">
        <v>2623</v>
      </c>
      <c r="D2693" s="203">
        <v>21.2</v>
      </c>
      <c r="E2693" s="203" t="s">
        <v>215</v>
      </c>
      <c r="F2693" s="202">
        <v>2020</v>
      </c>
      <c r="G2693" s="202">
        <v>2727865</v>
      </c>
      <c r="H2693">
        <v>58330</v>
      </c>
      <c r="I2693">
        <v>2225</v>
      </c>
      <c r="J2693">
        <v>1484</v>
      </c>
    </row>
    <row r="2694" spans="1:10" ht="14.5" x14ac:dyDescent="0.35">
      <c r="A2694" s="202">
        <v>25054</v>
      </c>
      <c r="B2694" s="202" t="s">
        <v>2624</v>
      </c>
      <c r="D2694" s="203">
        <v>24</v>
      </c>
      <c r="E2694" s="203" t="s">
        <v>215</v>
      </c>
      <c r="F2694" s="202">
        <v>2020</v>
      </c>
      <c r="G2694" s="202">
        <v>4439395</v>
      </c>
      <c r="H2694">
        <v>65860</v>
      </c>
      <c r="I2694">
        <v>2513</v>
      </c>
      <c r="J2694">
        <v>1675</v>
      </c>
    </row>
    <row r="2695" spans="1:10" ht="14.5" x14ac:dyDescent="0.35">
      <c r="A2695" s="202">
        <v>25054</v>
      </c>
      <c r="B2695" s="202" t="s">
        <v>2617</v>
      </c>
      <c r="D2695" s="203">
        <v>9</v>
      </c>
      <c r="E2695" s="203" t="s">
        <v>215</v>
      </c>
      <c r="F2695" s="202">
        <v>2020</v>
      </c>
      <c r="G2695" s="202">
        <v>24301</v>
      </c>
      <c r="H2695">
        <v>4563</v>
      </c>
      <c r="I2695">
        <v>174</v>
      </c>
      <c r="J2695">
        <v>116</v>
      </c>
    </row>
    <row r="2696" spans="1:10" ht="14.5" x14ac:dyDescent="0.35">
      <c r="A2696" s="202">
        <v>25127</v>
      </c>
      <c r="B2696" s="202" t="s">
        <v>2625</v>
      </c>
      <c r="D2696" s="203">
        <v>1</v>
      </c>
      <c r="E2696" s="203" t="s">
        <v>215</v>
      </c>
      <c r="F2696" s="202">
        <v>2020</v>
      </c>
      <c r="G2696" s="202">
        <v>326315</v>
      </c>
      <c r="H2696">
        <v>47712</v>
      </c>
      <c r="I2696">
        <v>3024</v>
      </c>
      <c r="J2696">
        <v>5283</v>
      </c>
    </row>
    <row r="2697" spans="1:10" ht="14.5" x14ac:dyDescent="0.35">
      <c r="A2697" s="202">
        <v>25127</v>
      </c>
      <c r="B2697" s="202" t="s">
        <v>2631</v>
      </c>
      <c r="D2697" s="203">
        <v>17.100000000000001</v>
      </c>
      <c r="E2697" s="203" t="s">
        <v>215</v>
      </c>
      <c r="F2697" s="202">
        <v>2020</v>
      </c>
      <c r="G2697" s="204">
        <v>497719</v>
      </c>
      <c r="H2697">
        <v>60141</v>
      </c>
      <c r="I2697">
        <v>3894</v>
      </c>
      <c r="J2697">
        <v>6194</v>
      </c>
    </row>
    <row r="2698" spans="1:10" ht="14.5" x14ac:dyDescent="0.35">
      <c r="A2698" s="202">
        <v>25127</v>
      </c>
      <c r="B2698" s="202" t="s">
        <v>2632</v>
      </c>
      <c r="D2698" s="203">
        <v>17.2</v>
      </c>
      <c r="E2698" s="203" t="s">
        <v>215</v>
      </c>
      <c r="F2698" s="202">
        <v>2020</v>
      </c>
      <c r="G2698" s="203">
        <v>66803</v>
      </c>
      <c r="H2698">
        <v>2273</v>
      </c>
      <c r="I2698">
        <v>148</v>
      </c>
      <c r="J2698">
        <v>219</v>
      </c>
    </row>
    <row r="2699" spans="1:10" ht="14.5" x14ac:dyDescent="0.35">
      <c r="A2699" s="202">
        <v>25127</v>
      </c>
      <c r="B2699" s="202" t="s">
        <v>2633</v>
      </c>
      <c r="D2699" s="203">
        <v>18</v>
      </c>
      <c r="E2699" s="203" t="s">
        <v>215</v>
      </c>
      <c r="F2699" s="202">
        <v>2020</v>
      </c>
      <c r="G2699" s="202">
        <v>34439</v>
      </c>
      <c r="H2699">
        <v>9090</v>
      </c>
      <c r="I2699">
        <v>612</v>
      </c>
      <c r="J2699">
        <v>1038</v>
      </c>
    </row>
    <row r="2700" spans="1:10" ht="14.5" x14ac:dyDescent="0.35">
      <c r="A2700" s="202">
        <v>25127</v>
      </c>
      <c r="B2700" s="202" t="s">
        <v>2634</v>
      </c>
      <c r="D2700" s="203">
        <v>19.100000000000001</v>
      </c>
      <c r="E2700" s="203" t="s">
        <v>215</v>
      </c>
      <c r="F2700" s="202">
        <v>2020</v>
      </c>
      <c r="G2700" s="205">
        <v>164620</v>
      </c>
      <c r="H2700">
        <v>113747</v>
      </c>
      <c r="I2700">
        <v>6098</v>
      </c>
      <c r="J2700">
        <v>15284</v>
      </c>
    </row>
    <row r="2701" spans="1:10" ht="14.5" x14ac:dyDescent="0.35">
      <c r="A2701" s="202">
        <v>25127</v>
      </c>
      <c r="B2701" s="202" t="s">
        <v>2635</v>
      </c>
      <c r="D2701" s="203">
        <v>19.2</v>
      </c>
      <c r="E2701" s="203" t="s">
        <v>215</v>
      </c>
      <c r="F2701" s="204">
        <v>2020</v>
      </c>
      <c r="G2701" s="206">
        <v>5696044</v>
      </c>
      <c r="H2701">
        <v>0</v>
      </c>
      <c r="I2701">
        <v>0</v>
      </c>
      <c r="J2701">
        <v>0</v>
      </c>
    </row>
    <row r="2702" spans="1:10" ht="14.5" x14ac:dyDescent="0.35">
      <c r="A2702" s="202">
        <v>25127</v>
      </c>
      <c r="B2702" s="202" t="s">
        <v>2636</v>
      </c>
      <c r="D2702" s="203">
        <v>19.3</v>
      </c>
      <c r="E2702" s="203" t="s">
        <v>215</v>
      </c>
      <c r="F2702" s="204">
        <v>2020</v>
      </c>
      <c r="G2702" s="205">
        <v>140325</v>
      </c>
      <c r="H2702">
        <v>80462</v>
      </c>
      <c r="I2702">
        <v>4352</v>
      </c>
      <c r="J2702">
        <v>7555</v>
      </c>
    </row>
    <row r="2703" spans="1:10" ht="14.5" x14ac:dyDescent="0.35">
      <c r="A2703" s="202">
        <v>25127</v>
      </c>
      <c r="B2703" s="202" t="s">
        <v>2637</v>
      </c>
      <c r="D2703" s="203">
        <v>19.399999999999999</v>
      </c>
      <c r="E2703" s="203" t="s">
        <v>215</v>
      </c>
      <c r="F2703" s="204">
        <v>2020</v>
      </c>
      <c r="G2703" s="206">
        <v>13796512</v>
      </c>
      <c r="H2703">
        <v>0</v>
      </c>
      <c r="I2703">
        <v>0</v>
      </c>
      <c r="J2703">
        <v>0</v>
      </c>
    </row>
    <row r="2704" spans="1:10" ht="14.5" x14ac:dyDescent="0.35">
      <c r="A2704" s="202">
        <v>25127</v>
      </c>
      <c r="B2704" s="202" t="s">
        <v>2626</v>
      </c>
      <c r="D2704" s="203">
        <v>2.1</v>
      </c>
      <c r="E2704" s="203" t="s">
        <v>215</v>
      </c>
      <c r="F2704" s="202">
        <v>2020</v>
      </c>
      <c r="G2704" s="202">
        <v>819560</v>
      </c>
      <c r="H2704">
        <v>61767</v>
      </c>
      <c r="I2704">
        <v>3830</v>
      </c>
      <c r="J2704">
        <v>6761</v>
      </c>
    </row>
    <row r="2705" spans="1:10" ht="14.5" x14ac:dyDescent="0.35">
      <c r="A2705" s="202">
        <v>25127</v>
      </c>
      <c r="B2705" s="202" t="s">
        <v>2638</v>
      </c>
      <c r="D2705" s="203">
        <v>21.1</v>
      </c>
      <c r="E2705" s="203" t="s">
        <v>215</v>
      </c>
      <c r="F2705" s="202">
        <v>2020</v>
      </c>
      <c r="G2705" s="202">
        <v>5009735</v>
      </c>
      <c r="H2705">
        <v>88027</v>
      </c>
      <c r="I2705">
        <v>5005</v>
      </c>
      <c r="J2705">
        <v>12811</v>
      </c>
    </row>
    <row r="2706" spans="1:10" ht="14.5" x14ac:dyDescent="0.35">
      <c r="A2706" s="202">
        <v>25127</v>
      </c>
      <c r="B2706" s="202" t="s">
        <v>2639</v>
      </c>
      <c r="D2706" s="203">
        <v>21.2</v>
      </c>
      <c r="E2706" s="203" t="s">
        <v>215</v>
      </c>
      <c r="F2706" s="202">
        <v>2020</v>
      </c>
      <c r="G2706" s="202">
        <v>4583411</v>
      </c>
      <c r="H2706">
        <v>32199</v>
      </c>
      <c r="I2706">
        <v>1748</v>
      </c>
      <c r="J2706">
        <v>3036</v>
      </c>
    </row>
    <row r="2707" spans="1:10" ht="14.5" x14ac:dyDescent="0.35">
      <c r="A2707" s="202">
        <v>25127</v>
      </c>
      <c r="B2707" s="202" t="s">
        <v>2640</v>
      </c>
      <c r="D2707" s="203">
        <v>23</v>
      </c>
      <c r="E2707" s="203" t="s">
        <v>215</v>
      </c>
      <c r="F2707" s="202">
        <v>2020</v>
      </c>
      <c r="G2707" s="202">
        <v>3736</v>
      </c>
      <c r="H2707">
        <v>1020</v>
      </c>
      <c r="I2707">
        <v>70</v>
      </c>
      <c r="J2707">
        <v>113</v>
      </c>
    </row>
    <row r="2708" spans="1:10" ht="14.5" x14ac:dyDescent="0.35">
      <c r="A2708" s="202">
        <v>25127</v>
      </c>
      <c r="B2708" s="202" t="s">
        <v>2627</v>
      </c>
      <c r="D2708" s="203">
        <v>4</v>
      </c>
      <c r="E2708" s="203" t="s">
        <v>215</v>
      </c>
      <c r="F2708" s="202">
        <v>2020</v>
      </c>
      <c r="G2708" s="202">
        <v>13631215</v>
      </c>
      <c r="H2708">
        <v>164285</v>
      </c>
      <c r="I2708">
        <v>5651</v>
      </c>
      <c r="J2708">
        <v>12699</v>
      </c>
    </row>
    <row r="2709" spans="1:10" ht="14.5" x14ac:dyDescent="0.35">
      <c r="A2709" s="202">
        <v>25127</v>
      </c>
      <c r="B2709" s="202" t="s">
        <v>2628</v>
      </c>
      <c r="D2709" s="203">
        <v>5.0999999999999996</v>
      </c>
      <c r="E2709" s="203" t="s">
        <v>215</v>
      </c>
      <c r="F2709" s="202">
        <v>2020</v>
      </c>
      <c r="G2709" s="202">
        <v>1521132</v>
      </c>
      <c r="H2709">
        <v>67958</v>
      </c>
      <c r="I2709">
        <v>4272</v>
      </c>
      <c r="J2709">
        <v>5891</v>
      </c>
    </row>
    <row r="2710" spans="1:10" ht="14.5" x14ac:dyDescent="0.35">
      <c r="A2710" s="202">
        <v>25127</v>
      </c>
      <c r="B2710" s="202" t="s">
        <v>2629</v>
      </c>
      <c r="D2710" s="203">
        <v>5.2</v>
      </c>
      <c r="E2710" s="203" t="s">
        <v>215</v>
      </c>
      <c r="F2710" s="202">
        <v>2020</v>
      </c>
      <c r="G2710" s="202">
        <v>986667</v>
      </c>
      <c r="H2710">
        <v>36122</v>
      </c>
      <c r="I2710">
        <v>2280</v>
      </c>
      <c r="J2710">
        <v>3142</v>
      </c>
    </row>
    <row r="2711" spans="1:10" ht="14.5" x14ac:dyDescent="0.35">
      <c r="A2711" s="202">
        <v>25127</v>
      </c>
      <c r="B2711" s="202" t="s">
        <v>2630</v>
      </c>
      <c r="D2711" s="203">
        <v>9</v>
      </c>
      <c r="E2711" s="203" t="s">
        <v>215</v>
      </c>
      <c r="F2711" s="202">
        <v>2020</v>
      </c>
      <c r="G2711" s="202">
        <v>193017</v>
      </c>
      <c r="H2711">
        <v>9645</v>
      </c>
      <c r="I2711">
        <v>566</v>
      </c>
      <c r="J2711">
        <v>959</v>
      </c>
    </row>
    <row r="2712" spans="1:10" ht="14.5" x14ac:dyDescent="0.35">
      <c r="A2712" s="202">
        <v>25135</v>
      </c>
      <c r="B2712" s="202" t="s">
        <v>2641</v>
      </c>
      <c r="D2712" s="203">
        <v>1</v>
      </c>
      <c r="E2712" s="203" t="s">
        <v>215</v>
      </c>
      <c r="F2712" s="202">
        <v>2020</v>
      </c>
      <c r="G2712" s="202">
        <v>3889576</v>
      </c>
      <c r="H2712">
        <v>26917</v>
      </c>
      <c r="I2712">
        <v>1731</v>
      </c>
      <c r="J2712">
        <v>3089</v>
      </c>
    </row>
    <row r="2713" spans="1:10" ht="14.5" x14ac:dyDescent="0.35">
      <c r="A2713" s="202">
        <v>25135</v>
      </c>
      <c r="B2713" s="202" t="s">
        <v>2646</v>
      </c>
      <c r="D2713" s="203">
        <v>17.100000000000001</v>
      </c>
      <c r="E2713" s="203" t="s">
        <v>215</v>
      </c>
      <c r="F2713" s="202">
        <v>2020</v>
      </c>
      <c r="G2713" s="204">
        <v>12987036</v>
      </c>
      <c r="H2713">
        <v>54018</v>
      </c>
      <c r="I2713">
        <v>3551</v>
      </c>
      <c r="J2713">
        <v>5864</v>
      </c>
    </row>
    <row r="2714" spans="1:10" ht="14.5" x14ac:dyDescent="0.35">
      <c r="A2714" s="202">
        <v>25135</v>
      </c>
      <c r="B2714" s="202" t="s">
        <v>2647</v>
      </c>
      <c r="D2714" s="203">
        <v>17.2</v>
      </c>
      <c r="E2714" s="203" t="s">
        <v>215</v>
      </c>
      <c r="F2714" s="202">
        <v>2020</v>
      </c>
      <c r="G2714" s="203">
        <v>383356</v>
      </c>
      <c r="H2714">
        <v>1044</v>
      </c>
      <c r="I2714">
        <v>66</v>
      </c>
      <c r="J2714">
        <v>109</v>
      </c>
    </row>
    <row r="2715" spans="1:10" ht="14.5" x14ac:dyDescent="0.35">
      <c r="A2715" s="202">
        <v>25135</v>
      </c>
      <c r="B2715" s="202" t="s">
        <v>2648</v>
      </c>
      <c r="D2715" s="203">
        <v>18</v>
      </c>
      <c r="E2715" s="203" t="s">
        <v>215</v>
      </c>
      <c r="F2715" s="202">
        <v>2020</v>
      </c>
      <c r="G2715" s="202">
        <v>2068957</v>
      </c>
      <c r="H2715">
        <v>7691</v>
      </c>
      <c r="I2715">
        <v>524</v>
      </c>
      <c r="J2715">
        <v>908</v>
      </c>
    </row>
    <row r="2716" spans="1:10" ht="14.5" x14ac:dyDescent="0.35">
      <c r="A2716" s="202">
        <v>25135</v>
      </c>
      <c r="B2716" s="202" t="s">
        <v>2649</v>
      </c>
      <c r="D2716" s="203">
        <v>19.3</v>
      </c>
      <c r="E2716" s="203" t="s">
        <v>215</v>
      </c>
      <c r="F2716" s="204">
        <v>2020</v>
      </c>
      <c r="G2716" s="205">
        <v>270556</v>
      </c>
      <c r="H2716">
        <v>100142</v>
      </c>
      <c r="I2716">
        <v>5216</v>
      </c>
      <c r="J2716">
        <v>9607</v>
      </c>
    </row>
    <row r="2717" spans="1:10" ht="14.5" x14ac:dyDescent="0.35">
      <c r="A2717" s="202">
        <v>25135</v>
      </c>
      <c r="B2717" s="202" t="s">
        <v>2650</v>
      </c>
      <c r="D2717" s="203">
        <v>19.399999999999999</v>
      </c>
      <c r="E2717" s="203" t="s">
        <v>215</v>
      </c>
      <c r="F2717" s="204">
        <v>2020</v>
      </c>
      <c r="G2717" s="206">
        <v>33392571</v>
      </c>
      <c r="H2717">
        <v>0</v>
      </c>
      <c r="I2717">
        <v>0</v>
      </c>
      <c r="J2717">
        <v>0</v>
      </c>
    </row>
    <row r="2718" spans="1:10" ht="14.5" x14ac:dyDescent="0.35">
      <c r="A2718" s="202">
        <v>25135</v>
      </c>
      <c r="B2718" s="202" t="s">
        <v>2642</v>
      </c>
      <c r="D2718" s="203">
        <v>2.1</v>
      </c>
      <c r="E2718" s="203" t="s">
        <v>215</v>
      </c>
      <c r="F2718" s="202">
        <v>2020</v>
      </c>
      <c r="G2718" s="202">
        <v>7166026</v>
      </c>
      <c r="H2718">
        <v>34692</v>
      </c>
      <c r="I2718">
        <v>2169</v>
      </c>
      <c r="J2718">
        <v>3950</v>
      </c>
    </row>
    <row r="2719" spans="1:10" ht="14.5" x14ac:dyDescent="0.35">
      <c r="A2719" s="202">
        <v>25135</v>
      </c>
      <c r="B2719" s="202" t="s">
        <v>2651</v>
      </c>
      <c r="D2719" s="203">
        <v>21.2</v>
      </c>
      <c r="E2719" s="203" t="s">
        <v>215</v>
      </c>
      <c r="F2719" s="202">
        <v>2020</v>
      </c>
      <c r="G2719" s="202">
        <v>12063804</v>
      </c>
      <c r="H2719">
        <v>42780</v>
      </c>
      <c r="I2719">
        <v>2259</v>
      </c>
      <c r="J2719">
        <v>4195</v>
      </c>
    </row>
    <row r="2720" spans="1:10" ht="14.5" x14ac:dyDescent="0.35">
      <c r="A2720" s="202">
        <v>25135</v>
      </c>
      <c r="B2720" s="202" t="s">
        <v>2652</v>
      </c>
      <c r="D2720" s="203">
        <v>23</v>
      </c>
      <c r="E2720" s="203" t="s">
        <v>215</v>
      </c>
      <c r="F2720" s="202">
        <v>2020</v>
      </c>
      <c r="G2720" s="202">
        <v>124819</v>
      </c>
      <c r="H2720">
        <v>677</v>
      </c>
      <c r="I2720">
        <v>46</v>
      </c>
      <c r="J2720">
        <v>76</v>
      </c>
    </row>
    <row r="2721" spans="1:10" ht="14.5" x14ac:dyDescent="0.35">
      <c r="A2721" s="202">
        <v>25135</v>
      </c>
      <c r="B2721" s="202" t="s">
        <v>4508</v>
      </c>
      <c r="D2721" s="203">
        <v>3</v>
      </c>
      <c r="E2721" s="203" t="s">
        <v>215</v>
      </c>
      <c r="F2721" s="202">
        <v>2020</v>
      </c>
      <c r="G2721" s="202">
        <v>12163311</v>
      </c>
      <c r="H2721">
        <v>76674</v>
      </c>
      <c r="I2721">
        <v>5209</v>
      </c>
      <c r="J2721">
        <v>11270</v>
      </c>
    </row>
    <row r="2722" spans="1:10" ht="14.5" x14ac:dyDescent="0.35">
      <c r="A2722" s="202">
        <v>25135</v>
      </c>
      <c r="B2722" s="202" t="s">
        <v>2643</v>
      </c>
      <c r="D2722" s="203">
        <v>5.0999999999999996</v>
      </c>
      <c r="E2722" s="203" t="s">
        <v>215</v>
      </c>
      <c r="F2722" s="202">
        <v>2020</v>
      </c>
      <c r="G2722" s="202">
        <v>12569646</v>
      </c>
      <c r="H2722">
        <v>52561</v>
      </c>
      <c r="I2722">
        <v>3163</v>
      </c>
      <c r="J2722">
        <v>4515</v>
      </c>
    </row>
    <row r="2723" spans="1:10" ht="14.5" x14ac:dyDescent="0.35">
      <c r="A2723" s="202">
        <v>25135</v>
      </c>
      <c r="B2723" s="202" t="s">
        <v>2644</v>
      </c>
      <c r="D2723" s="203">
        <v>5.2</v>
      </c>
      <c r="E2723" s="203" t="s">
        <v>215</v>
      </c>
      <c r="F2723" s="202">
        <v>2020</v>
      </c>
      <c r="G2723" s="202">
        <v>7354720</v>
      </c>
      <c r="H2723">
        <v>29062</v>
      </c>
      <c r="I2723">
        <v>1763</v>
      </c>
      <c r="J2723">
        <v>2516</v>
      </c>
    </row>
    <row r="2724" spans="1:10" ht="14.5" x14ac:dyDescent="0.35">
      <c r="A2724" s="202">
        <v>25135</v>
      </c>
      <c r="B2724" s="202" t="s">
        <v>2645</v>
      </c>
      <c r="D2724" s="203">
        <v>9</v>
      </c>
      <c r="E2724" s="203" t="s">
        <v>215</v>
      </c>
      <c r="F2724" s="202">
        <v>2020</v>
      </c>
      <c r="G2724" s="202">
        <v>1022675</v>
      </c>
      <c r="H2724">
        <v>6390</v>
      </c>
      <c r="I2724">
        <v>395</v>
      </c>
      <c r="J2724">
        <v>687</v>
      </c>
    </row>
    <row r="2725" spans="1:10" ht="14.5" x14ac:dyDescent="0.35">
      <c r="A2725" s="202">
        <v>25143</v>
      </c>
      <c r="B2725" s="202" t="s">
        <v>2655</v>
      </c>
      <c r="D2725" s="203">
        <v>11</v>
      </c>
      <c r="E2725" s="203" t="s">
        <v>215</v>
      </c>
      <c r="F2725" s="202">
        <v>2020</v>
      </c>
      <c r="G2725" s="202">
        <v>49183</v>
      </c>
      <c r="H2725">
        <v>2191</v>
      </c>
      <c r="I2725">
        <v>112</v>
      </c>
      <c r="J2725">
        <v>36</v>
      </c>
    </row>
    <row r="2726" spans="1:10" ht="14.5" x14ac:dyDescent="0.35">
      <c r="A2726" s="202">
        <v>25143</v>
      </c>
      <c r="B2726" s="202" t="s">
        <v>2656</v>
      </c>
      <c r="D2726" s="203">
        <v>17.100000000000001</v>
      </c>
      <c r="E2726" s="203" t="s">
        <v>215</v>
      </c>
      <c r="F2726" s="202">
        <v>2020</v>
      </c>
      <c r="G2726" s="204">
        <v>50964006</v>
      </c>
      <c r="H2726">
        <v>775918</v>
      </c>
      <c r="I2726">
        <v>65500</v>
      </c>
      <c r="J2726">
        <v>18796</v>
      </c>
    </row>
    <row r="2727" spans="1:10" ht="14.5" x14ac:dyDescent="0.35">
      <c r="A2727" s="202">
        <v>25143</v>
      </c>
      <c r="B2727" s="202" t="s">
        <v>2657</v>
      </c>
      <c r="D2727" s="203">
        <v>17.2</v>
      </c>
      <c r="E2727" s="203" t="s">
        <v>215</v>
      </c>
      <c r="F2727" s="202">
        <v>2020</v>
      </c>
      <c r="G2727" s="203">
        <v>1447626</v>
      </c>
      <c r="H2727">
        <v>24629</v>
      </c>
      <c r="I2727">
        <v>0</v>
      </c>
      <c r="J2727">
        <v>0</v>
      </c>
    </row>
    <row r="2728" spans="1:10" ht="14.5" x14ac:dyDescent="0.35">
      <c r="A2728" s="202">
        <v>25143</v>
      </c>
      <c r="B2728" s="202" t="s">
        <v>2658</v>
      </c>
      <c r="D2728" s="203">
        <v>19.3</v>
      </c>
      <c r="E2728" s="203" t="s">
        <v>215</v>
      </c>
      <c r="F2728" s="204">
        <v>2020</v>
      </c>
      <c r="G2728" s="205">
        <v>287</v>
      </c>
      <c r="H2728">
        <v>21022</v>
      </c>
      <c r="I2728">
        <v>4017</v>
      </c>
      <c r="J2728">
        <v>2179</v>
      </c>
    </row>
    <row r="2729" spans="1:10" ht="14.5" x14ac:dyDescent="0.35">
      <c r="A2729" s="202">
        <v>25143</v>
      </c>
      <c r="B2729" s="202" t="s">
        <v>2659</v>
      </c>
      <c r="D2729" s="203">
        <v>19.399999999999999</v>
      </c>
      <c r="E2729" s="203" t="s">
        <v>215</v>
      </c>
      <c r="F2729" s="204">
        <v>2020</v>
      </c>
      <c r="G2729" s="206">
        <v>0</v>
      </c>
      <c r="H2729">
        <v>0</v>
      </c>
      <c r="I2729">
        <v>0</v>
      </c>
      <c r="J2729">
        <v>0</v>
      </c>
    </row>
    <row r="2730" spans="1:10" ht="14.5" x14ac:dyDescent="0.35">
      <c r="A2730" s="202">
        <v>25143</v>
      </c>
      <c r="B2730" s="202" t="s">
        <v>2653</v>
      </c>
      <c r="D2730" s="203">
        <v>2.4</v>
      </c>
      <c r="E2730" s="203" t="s">
        <v>215</v>
      </c>
      <c r="F2730" s="202">
        <v>2020</v>
      </c>
      <c r="G2730" s="202">
        <v>294811</v>
      </c>
      <c r="H2730">
        <v>2157</v>
      </c>
      <c r="I2730">
        <v>0</v>
      </c>
      <c r="J2730">
        <v>0</v>
      </c>
    </row>
    <row r="2731" spans="1:10" ht="14.5" x14ac:dyDescent="0.35">
      <c r="A2731" s="202">
        <v>25143</v>
      </c>
      <c r="B2731" s="202" t="s">
        <v>2660</v>
      </c>
      <c r="D2731" s="203">
        <v>23</v>
      </c>
      <c r="E2731" s="203" t="s">
        <v>215</v>
      </c>
      <c r="F2731" s="202">
        <v>2020</v>
      </c>
      <c r="G2731" s="202">
        <v>185941</v>
      </c>
      <c r="H2731">
        <v>6090</v>
      </c>
      <c r="I2731">
        <v>177</v>
      </c>
      <c r="J2731">
        <v>326</v>
      </c>
    </row>
    <row r="2732" spans="1:10" ht="14.5" x14ac:dyDescent="0.35">
      <c r="A2732" s="202">
        <v>25143</v>
      </c>
      <c r="B2732" s="202" t="s">
        <v>2661</v>
      </c>
      <c r="D2732" s="203">
        <v>24</v>
      </c>
      <c r="E2732" s="203" t="s">
        <v>215</v>
      </c>
      <c r="F2732" s="202">
        <v>2020</v>
      </c>
      <c r="G2732" s="202">
        <v>830259</v>
      </c>
      <c r="H2732">
        <v>13695</v>
      </c>
      <c r="I2732">
        <v>1352</v>
      </c>
      <c r="J2732">
        <v>2436</v>
      </c>
    </row>
    <row r="2733" spans="1:10" ht="14.5" x14ac:dyDescent="0.35">
      <c r="A2733" s="202">
        <v>25143</v>
      </c>
      <c r="B2733" s="202" t="s">
        <v>2654</v>
      </c>
      <c r="D2733" s="203">
        <v>9</v>
      </c>
      <c r="E2733" s="203" t="s">
        <v>215</v>
      </c>
      <c r="F2733" s="202">
        <v>2020</v>
      </c>
      <c r="G2733" s="202">
        <v>19874595</v>
      </c>
      <c r="H2733">
        <v>550469</v>
      </c>
      <c r="I2733">
        <v>50260</v>
      </c>
      <c r="J2733">
        <v>12680</v>
      </c>
    </row>
    <row r="2734" spans="1:10" ht="14.5" x14ac:dyDescent="0.35">
      <c r="A2734" s="202">
        <v>25178</v>
      </c>
      <c r="B2734" s="202" t="s">
        <v>2662</v>
      </c>
      <c r="D2734" s="203">
        <v>17.100000000000001</v>
      </c>
      <c r="E2734" s="203" t="s">
        <v>215</v>
      </c>
      <c r="F2734" s="202">
        <v>2020</v>
      </c>
      <c r="G2734" s="204">
        <v>150887</v>
      </c>
      <c r="H2734">
        <v>3596</v>
      </c>
      <c r="I2734">
        <v>0</v>
      </c>
      <c r="J2734">
        <v>1</v>
      </c>
    </row>
    <row r="2735" spans="1:10" ht="14.5" x14ac:dyDescent="0.35">
      <c r="A2735" s="202">
        <v>25178</v>
      </c>
      <c r="B2735" s="202" t="s">
        <v>4509</v>
      </c>
      <c r="D2735" s="203">
        <v>17.2</v>
      </c>
      <c r="E2735" s="203" t="s">
        <v>215</v>
      </c>
      <c r="F2735" s="202">
        <v>2020</v>
      </c>
      <c r="G2735" s="203">
        <v>0</v>
      </c>
      <c r="H2735">
        <v>0</v>
      </c>
      <c r="I2735">
        <v>0</v>
      </c>
      <c r="J2735">
        <v>0</v>
      </c>
    </row>
    <row r="2736" spans="1:10" ht="14.5" x14ac:dyDescent="0.35">
      <c r="A2736" s="202">
        <v>25178</v>
      </c>
      <c r="B2736" s="202" t="s">
        <v>2663</v>
      </c>
      <c r="D2736" s="203">
        <v>19.100000000000001</v>
      </c>
      <c r="E2736" s="203" t="s">
        <v>215</v>
      </c>
      <c r="F2736" s="202">
        <v>2020</v>
      </c>
      <c r="G2736" s="205">
        <v>90888030</v>
      </c>
      <c r="H2736">
        <v>21901711</v>
      </c>
      <c r="I2736">
        <v>2102279</v>
      </c>
      <c r="J2736">
        <v>714365</v>
      </c>
    </row>
    <row r="2737" spans="1:10" ht="14.5" x14ac:dyDescent="0.35">
      <c r="A2737" s="202">
        <v>25178</v>
      </c>
      <c r="B2737" s="202" t="s">
        <v>2664</v>
      </c>
      <c r="D2737" s="203">
        <v>19.2</v>
      </c>
      <c r="E2737" s="203" t="s">
        <v>215</v>
      </c>
      <c r="F2737" s="204">
        <v>2020</v>
      </c>
      <c r="G2737" s="206">
        <v>1593800403</v>
      </c>
      <c r="H2737">
        <v>0</v>
      </c>
      <c r="I2737">
        <v>0</v>
      </c>
      <c r="J2737">
        <v>0</v>
      </c>
    </row>
    <row r="2738" spans="1:10" ht="14.5" x14ac:dyDescent="0.35">
      <c r="A2738" s="202">
        <v>25178</v>
      </c>
      <c r="B2738" s="202" t="s">
        <v>2665</v>
      </c>
      <c r="D2738" s="203">
        <v>19.3</v>
      </c>
      <c r="E2738" s="203" t="s">
        <v>215</v>
      </c>
      <c r="F2738" s="204">
        <v>2020</v>
      </c>
      <c r="G2738" s="205">
        <v>1774721</v>
      </c>
      <c r="H2738">
        <v>419091</v>
      </c>
      <c r="I2738">
        <v>45289</v>
      </c>
      <c r="J2738">
        <v>17249</v>
      </c>
    </row>
    <row r="2739" spans="1:10" ht="14.5" x14ac:dyDescent="0.35">
      <c r="A2739" s="202">
        <v>25178</v>
      </c>
      <c r="B2739" s="202" t="s">
        <v>2666</v>
      </c>
      <c r="D2739" s="203">
        <v>19.399999999999999</v>
      </c>
      <c r="E2739" s="203" t="s">
        <v>215</v>
      </c>
      <c r="F2739" s="204">
        <v>2020</v>
      </c>
      <c r="G2739" s="206">
        <v>59974677</v>
      </c>
      <c r="H2739">
        <v>0</v>
      </c>
      <c r="I2739">
        <v>0</v>
      </c>
      <c r="J2739">
        <v>0</v>
      </c>
    </row>
    <row r="2740" spans="1:10" ht="14.5" x14ac:dyDescent="0.35">
      <c r="A2740" s="202">
        <v>25178</v>
      </c>
      <c r="B2740" s="202" t="s">
        <v>2667</v>
      </c>
      <c r="D2740" s="203">
        <v>21.1</v>
      </c>
      <c r="E2740" s="203" t="s">
        <v>215</v>
      </c>
      <c r="F2740" s="202">
        <v>2020</v>
      </c>
      <c r="G2740" s="202">
        <v>1338784606</v>
      </c>
      <c r="H2740">
        <v>15925275</v>
      </c>
      <c r="I2740">
        <v>1544078</v>
      </c>
      <c r="J2740">
        <v>525858</v>
      </c>
    </row>
    <row r="2741" spans="1:10" ht="14.5" x14ac:dyDescent="0.35">
      <c r="A2741" s="202">
        <v>25178</v>
      </c>
      <c r="B2741" s="202" t="s">
        <v>2668</v>
      </c>
      <c r="D2741" s="203">
        <v>21.2</v>
      </c>
      <c r="E2741" s="203" t="s">
        <v>215</v>
      </c>
      <c r="F2741" s="202">
        <v>2020</v>
      </c>
      <c r="G2741" s="202">
        <v>35443120</v>
      </c>
      <c r="H2741">
        <v>193543</v>
      </c>
      <c r="I2741">
        <v>22248</v>
      </c>
      <c r="J2741">
        <v>7341</v>
      </c>
    </row>
    <row r="2742" spans="1:10" ht="14.5" x14ac:dyDescent="0.35">
      <c r="A2742" s="202">
        <v>25180</v>
      </c>
      <c r="B2742" s="202" t="s">
        <v>2669</v>
      </c>
      <c r="D2742" s="203">
        <v>1</v>
      </c>
      <c r="E2742" s="203" t="s">
        <v>215</v>
      </c>
      <c r="F2742" s="202">
        <v>2020</v>
      </c>
      <c r="G2742" s="202">
        <v>104734</v>
      </c>
      <c r="H2742">
        <v>7387</v>
      </c>
      <c r="I2742">
        <v>0</v>
      </c>
      <c r="J2742">
        <v>130</v>
      </c>
    </row>
    <row r="2743" spans="1:10" ht="14.5" x14ac:dyDescent="0.35">
      <c r="A2743" s="202">
        <v>25180</v>
      </c>
      <c r="B2743" s="202" t="s">
        <v>2673</v>
      </c>
      <c r="D2743" s="203">
        <v>17.100000000000001</v>
      </c>
      <c r="E2743" s="203" t="s">
        <v>215</v>
      </c>
      <c r="F2743" s="202">
        <v>2020</v>
      </c>
      <c r="G2743" s="204">
        <v>357108</v>
      </c>
      <c r="H2743">
        <v>6143</v>
      </c>
      <c r="I2743">
        <v>0</v>
      </c>
      <c r="J2743">
        <v>98</v>
      </c>
    </row>
    <row r="2744" spans="1:10" ht="14.5" x14ac:dyDescent="0.35">
      <c r="A2744" s="202">
        <v>25180</v>
      </c>
      <c r="B2744" s="202" t="s">
        <v>4510</v>
      </c>
      <c r="D2744" s="203">
        <v>17.2</v>
      </c>
      <c r="E2744" s="203" t="s">
        <v>215</v>
      </c>
      <c r="F2744" s="202">
        <v>2020</v>
      </c>
      <c r="G2744" s="203">
        <v>0</v>
      </c>
      <c r="H2744">
        <v>0</v>
      </c>
      <c r="I2744">
        <v>0</v>
      </c>
      <c r="J2744">
        <v>0</v>
      </c>
    </row>
    <row r="2745" spans="1:10" ht="14.5" x14ac:dyDescent="0.35">
      <c r="A2745" s="202">
        <v>25180</v>
      </c>
      <c r="B2745" s="202" t="s">
        <v>2674</v>
      </c>
      <c r="D2745" s="203">
        <v>19.100000000000001</v>
      </c>
      <c r="E2745" s="203" t="s">
        <v>215</v>
      </c>
      <c r="F2745" s="202">
        <v>2020</v>
      </c>
      <c r="G2745" s="205">
        <v>11983</v>
      </c>
      <c r="H2745">
        <v>12900</v>
      </c>
      <c r="I2745">
        <v>0</v>
      </c>
      <c r="J2745">
        <v>264</v>
      </c>
    </row>
    <row r="2746" spans="1:10" ht="14.5" x14ac:dyDescent="0.35">
      <c r="A2746" s="202">
        <v>25180</v>
      </c>
      <c r="B2746" s="202" t="s">
        <v>2675</v>
      </c>
      <c r="D2746" s="203">
        <v>19.2</v>
      </c>
      <c r="E2746" s="203" t="s">
        <v>215</v>
      </c>
      <c r="F2746" s="204">
        <v>2020</v>
      </c>
      <c r="G2746" s="206">
        <v>344778</v>
      </c>
      <c r="H2746">
        <v>0</v>
      </c>
      <c r="I2746">
        <v>0</v>
      </c>
      <c r="J2746">
        <v>0</v>
      </c>
    </row>
    <row r="2747" spans="1:10" ht="14.5" x14ac:dyDescent="0.35">
      <c r="A2747" s="202">
        <v>25180</v>
      </c>
      <c r="B2747" s="202" t="s">
        <v>2670</v>
      </c>
      <c r="D2747" s="203">
        <v>2.1</v>
      </c>
      <c r="E2747" s="203" t="s">
        <v>215</v>
      </c>
      <c r="F2747" s="202">
        <v>2020</v>
      </c>
      <c r="G2747" s="202">
        <v>575181</v>
      </c>
      <c r="H2747">
        <v>14616</v>
      </c>
      <c r="I2747">
        <v>0</v>
      </c>
      <c r="J2747">
        <v>288</v>
      </c>
    </row>
    <row r="2748" spans="1:10" ht="14.5" x14ac:dyDescent="0.35">
      <c r="A2748" s="202">
        <v>25180</v>
      </c>
      <c r="B2748" s="202" t="s">
        <v>2676</v>
      </c>
      <c r="D2748" s="203">
        <v>21.1</v>
      </c>
      <c r="E2748" s="203" t="s">
        <v>215</v>
      </c>
      <c r="F2748" s="202">
        <v>2020</v>
      </c>
      <c r="G2748" s="202">
        <v>235281</v>
      </c>
      <c r="H2748">
        <v>8712</v>
      </c>
      <c r="I2748">
        <v>0</v>
      </c>
      <c r="J2748">
        <v>170</v>
      </c>
    </row>
    <row r="2749" spans="1:10" ht="14.5" x14ac:dyDescent="0.35">
      <c r="A2749" s="202">
        <v>25180</v>
      </c>
      <c r="B2749" s="202" t="s">
        <v>2671</v>
      </c>
      <c r="D2749" s="203">
        <v>4</v>
      </c>
      <c r="E2749" s="203" t="s">
        <v>215</v>
      </c>
      <c r="F2749" s="202">
        <v>2020</v>
      </c>
      <c r="G2749" s="202">
        <v>6139664</v>
      </c>
      <c r="H2749">
        <v>138873</v>
      </c>
      <c r="I2749">
        <v>0</v>
      </c>
      <c r="J2749">
        <v>3327</v>
      </c>
    </row>
    <row r="2750" spans="1:10" ht="14.5" x14ac:dyDescent="0.35">
      <c r="A2750" s="202">
        <v>25180</v>
      </c>
      <c r="B2750" s="202" t="s">
        <v>4511</v>
      </c>
      <c r="D2750" s="203">
        <v>5.0999999999999996</v>
      </c>
      <c r="E2750" s="203" t="s">
        <v>215</v>
      </c>
      <c r="F2750" s="202">
        <v>2020</v>
      </c>
      <c r="G2750" s="202">
        <v>14738</v>
      </c>
      <c r="H2750">
        <v>6043</v>
      </c>
      <c r="I2750">
        <v>0</v>
      </c>
      <c r="J2750">
        <v>92</v>
      </c>
    </row>
    <row r="2751" spans="1:10" ht="14.5" x14ac:dyDescent="0.35">
      <c r="A2751" s="202">
        <v>25180</v>
      </c>
      <c r="B2751" s="202" t="s">
        <v>4512</v>
      </c>
      <c r="D2751" s="203">
        <v>5.2</v>
      </c>
      <c r="E2751" s="203" t="s">
        <v>215</v>
      </c>
      <c r="F2751" s="202">
        <v>2020</v>
      </c>
      <c r="G2751" s="202">
        <v>2076</v>
      </c>
      <c r="H2751">
        <v>3227</v>
      </c>
      <c r="I2751">
        <v>0</v>
      </c>
      <c r="J2751">
        <v>55</v>
      </c>
    </row>
    <row r="2752" spans="1:10" ht="14.5" x14ac:dyDescent="0.35">
      <c r="A2752" s="202">
        <v>25180</v>
      </c>
      <c r="B2752" s="202" t="s">
        <v>2672</v>
      </c>
      <c r="D2752" s="203">
        <v>9</v>
      </c>
      <c r="E2752" s="203" t="s">
        <v>215</v>
      </c>
      <c r="F2752" s="202">
        <v>2020</v>
      </c>
      <c r="G2752" s="202">
        <v>24335</v>
      </c>
      <c r="H2752">
        <v>450</v>
      </c>
      <c r="I2752">
        <v>0</v>
      </c>
      <c r="J2752">
        <v>13</v>
      </c>
    </row>
    <row r="2753" spans="1:10" ht="14.5" x14ac:dyDescent="0.35">
      <c r="A2753" s="202">
        <v>25186</v>
      </c>
      <c r="B2753" s="202" t="s">
        <v>4513</v>
      </c>
      <c r="D2753" s="203">
        <v>1</v>
      </c>
      <c r="E2753" s="203" t="s">
        <v>215</v>
      </c>
      <c r="F2753" s="202">
        <v>2020</v>
      </c>
      <c r="G2753" s="202">
        <v>278824</v>
      </c>
      <c r="H2753">
        <v>6644</v>
      </c>
      <c r="I2753">
        <v>460</v>
      </c>
      <c r="J2753">
        <v>308</v>
      </c>
    </row>
    <row r="2754" spans="1:10" ht="14.5" x14ac:dyDescent="0.35">
      <c r="A2754" s="202">
        <v>25186</v>
      </c>
      <c r="B2754" s="202" t="s">
        <v>4514</v>
      </c>
      <c r="D2754" s="203">
        <v>17.100000000000001</v>
      </c>
      <c r="E2754" s="203" t="s">
        <v>215</v>
      </c>
      <c r="F2754" s="202">
        <v>2020</v>
      </c>
      <c r="G2754" s="204">
        <v>372033</v>
      </c>
      <c r="H2754">
        <v>19546</v>
      </c>
      <c r="I2754">
        <v>1353</v>
      </c>
      <c r="J2754">
        <v>870</v>
      </c>
    </row>
    <row r="2755" spans="1:10" ht="14.5" x14ac:dyDescent="0.35">
      <c r="A2755" s="202">
        <v>25186</v>
      </c>
      <c r="B2755" s="202" t="s">
        <v>2679</v>
      </c>
      <c r="D2755" s="203">
        <v>17.2</v>
      </c>
      <c r="E2755" s="203" t="s">
        <v>215</v>
      </c>
      <c r="F2755" s="202">
        <v>2020</v>
      </c>
      <c r="G2755" s="203">
        <v>12023</v>
      </c>
      <c r="H2755">
        <v>331</v>
      </c>
      <c r="I2755">
        <v>23</v>
      </c>
      <c r="J2755">
        <v>13</v>
      </c>
    </row>
    <row r="2756" spans="1:10" ht="14.5" x14ac:dyDescent="0.35">
      <c r="A2756" s="202">
        <v>25186</v>
      </c>
      <c r="B2756" s="202" t="s">
        <v>4515</v>
      </c>
      <c r="D2756" s="203">
        <v>18</v>
      </c>
      <c r="E2756" s="203" t="s">
        <v>215</v>
      </c>
      <c r="F2756" s="202">
        <v>2020</v>
      </c>
      <c r="G2756" s="202">
        <v>121670</v>
      </c>
      <c r="H2756">
        <v>2469</v>
      </c>
      <c r="I2756">
        <v>171</v>
      </c>
      <c r="J2756">
        <v>104</v>
      </c>
    </row>
    <row r="2757" spans="1:10" ht="14.5" x14ac:dyDescent="0.35">
      <c r="A2757" s="202">
        <v>25186</v>
      </c>
      <c r="B2757" s="202" t="s">
        <v>4516</v>
      </c>
      <c r="D2757" s="203">
        <v>19.3</v>
      </c>
      <c r="E2757" s="203" t="s">
        <v>215</v>
      </c>
      <c r="F2757" s="204">
        <v>2020</v>
      </c>
      <c r="G2757" s="205">
        <v>2253</v>
      </c>
      <c r="H2757">
        <v>39077</v>
      </c>
      <c r="I2757">
        <v>2704</v>
      </c>
      <c r="J2757">
        <v>1692</v>
      </c>
    </row>
    <row r="2758" spans="1:10" ht="14.5" x14ac:dyDescent="0.35">
      <c r="A2758" s="202">
        <v>25186</v>
      </c>
      <c r="B2758" s="202" t="s">
        <v>4517</v>
      </c>
      <c r="D2758" s="203">
        <v>19.399999999999999</v>
      </c>
      <c r="E2758" s="203" t="s">
        <v>215</v>
      </c>
      <c r="F2758" s="204">
        <v>2020</v>
      </c>
      <c r="G2758" s="206">
        <v>824843</v>
      </c>
      <c r="H2758">
        <v>0</v>
      </c>
      <c r="I2758">
        <v>0</v>
      </c>
      <c r="J2758">
        <v>0</v>
      </c>
    </row>
    <row r="2759" spans="1:10" ht="14.5" x14ac:dyDescent="0.35">
      <c r="A2759" s="202">
        <v>25186</v>
      </c>
      <c r="B2759" s="202" t="s">
        <v>4518</v>
      </c>
      <c r="D2759" s="203">
        <v>2.1</v>
      </c>
      <c r="E2759" s="203" t="s">
        <v>215</v>
      </c>
      <c r="F2759" s="202">
        <v>2020</v>
      </c>
      <c r="G2759" s="202">
        <v>894434</v>
      </c>
      <c r="H2759">
        <v>13483</v>
      </c>
      <c r="I2759">
        <v>933</v>
      </c>
      <c r="J2759">
        <v>593</v>
      </c>
    </row>
    <row r="2760" spans="1:10" ht="14.5" x14ac:dyDescent="0.35">
      <c r="A2760" s="202">
        <v>25186</v>
      </c>
      <c r="B2760" s="202" t="s">
        <v>4519</v>
      </c>
      <c r="D2760" s="203">
        <v>21.2</v>
      </c>
      <c r="E2760" s="203" t="s">
        <v>215</v>
      </c>
      <c r="F2760" s="202">
        <v>2020</v>
      </c>
      <c r="G2760" s="202">
        <v>239440</v>
      </c>
      <c r="H2760">
        <v>20145</v>
      </c>
      <c r="I2760">
        <v>1394</v>
      </c>
      <c r="J2760">
        <v>883</v>
      </c>
    </row>
    <row r="2761" spans="1:10" ht="14.5" x14ac:dyDescent="0.35">
      <c r="A2761" s="202">
        <v>25186</v>
      </c>
      <c r="B2761" s="202" t="s">
        <v>2677</v>
      </c>
      <c r="D2761" s="203">
        <v>5.0999999999999996</v>
      </c>
      <c r="E2761" s="203" t="s">
        <v>215</v>
      </c>
      <c r="F2761" s="202">
        <v>2020</v>
      </c>
      <c r="G2761" s="202">
        <v>335704</v>
      </c>
      <c r="H2761">
        <v>5605</v>
      </c>
      <c r="I2761">
        <v>388</v>
      </c>
      <c r="J2761">
        <v>209</v>
      </c>
    </row>
    <row r="2762" spans="1:10" ht="14.5" x14ac:dyDescent="0.35">
      <c r="A2762" s="202">
        <v>25186</v>
      </c>
      <c r="B2762" s="202" t="s">
        <v>2678</v>
      </c>
      <c r="D2762" s="203">
        <v>5.2</v>
      </c>
      <c r="E2762" s="203" t="s">
        <v>215</v>
      </c>
      <c r="F2762" s="202">
        <v>2020</v>
      </c>
      <c r="G2762" s="202">
        <v>49209</v>
      </c>
      <c r="H2762">
        <v>1892</v>
      </c>
      <c r="I2762">
        <v>131</v>
      </c>
      <c r="J2762">
        <v>70</v>
      </c>
    </row>
    <row r="2763" spans="1:10" ht="14.5" x14ac:dyDescent="0.35">
      <c r="A2763" s="202">
        <v>25224</v>
      </c>
      <c r="B2763" s="202" t="s">
        <v>2680</v>
      </c>
      <c r="D2763" s="203">
        <v>1</v>
      </c>
      <c r="E2763" s="203" t="s">
        <v>215</v>
      </c>
      <c r="F2763" s="202">
        <v>2020</v>
      </c>
      <c r="G2763" s="202">
        <v>8064</v>
      </c>
      <c r="H2763">
        <v>2289</v>
      </c>
      <c r="I2763">
        <v>69</v>
      </c>
      <c r="J2763">
        <v>172</v>
      </c>
    </row>
    <row r="2764" spans="1:10" ht="14.5" x14ac:dyDescent="0.35">
      <c r="A2764" s="202">
        <v>25224</v>
      </c>
      <c r="B2764" s="202" t="s">
        <v>2685</v>
      </c>
      <c r="D2764" s="203">
        <v>11</v>
      </c>
      <c r="E2764" s="203" t="s">
        <v>215</v>
      </c>
      <c r="F2764" s="202">
        <v>2020</v>
      </c>
      <c r="G2764" s="202">
        <v>908330</v>
      </c>
      <c r="H2764">
        <v>9651</v>
      </c>
      <c r="I2764">
        <v>222</v>
      </c>
      <c r="J2764">
        <v>678</v>
      </c>
    </row>
    <row r="2765" spans="1:10" ht="14.5" x14ac:dyDescent="0.35">
      <c r="A2765" s="202">
        <v>25224</v>
      </c>
      <c r="B2765" s="202" t="s">
        <v>2686</v>
      </c>
      <c r="D2765" s="203">
        <v>17.100000000000001</v>
      </c>
      <c r="E2765" s="203" t="s">
        <v>215</v>
      </c>
      <c r="F2765" s="202">
        <v>2020</v>
      </c>
      <c r="G2765" s="204">
        <v>1116861</v>
      </c>
      <c r="H2765">
        <v>73577</v>
      </c>
      <c r="I2765">
        <v>1648</v>
      </c>
      <c r="J2765">
        <v>5591</v>
      </c>
    </row>
    <row r="2766" spans="1:10" ht="14.5" x14ac:dyDescent="0.35">
      <c r="A2766" s="202">
        <v>25224</v>
      </c>
      <c r="B2766" s="202" t="s">
        <v>2687</v>
      </c>
      <c r="D2766" s="203">
        <v>17.2</v>
      </c>
      <c r="E2766" s="203" t="s">
        <v>215</v>
      </c>
      <c r="F2766" s="202">
        <v>2020</v>
      </c>
      <c r="G2766" s="203">
        <v>1008721</v>
      </c>
      <c r="H2766">
        <v>34734</v>
      </c>
      <c r="I2766">
        <v>1039</v>
      </c>
      <c r="J2766">
        <v>2156</v>
      </c>
    </row>
    <row r="2767" spans="1:10" ht="14.5" x14ac:dyDescent="0.35">
      <c r="A2767" s="202">
        <v>25224</v>
      </c>
      <c r="B2767" s="202" t="s">
        <v>2688</v>
      </c>
      <c r="D2767" s="203">
        <v>18</v>
      </c>
      <c r="E2767" s="203" t="s">
        <v>215</v>
      </c>
      <c r="F2767" s="202">
        <v>2020</v>
      </c>
      <c r="G2767" s="202">
        <v>256</v>
      </c>
      <c r="H2767">
        <v>376</v>
      </c>
      <c r="I2767">
        <v>12</v>
      </c>
      <c r="J2767">
        <v>25</v>
      </c>
    </row>
    <row r="2768" spans="1:10" ht="14.5" x14ac:dyDescent="0.35">
      <c r="A2768" s="202">
        <v>25224</v>
      </c>
      <c r="B2768" s="202" t="s">
        <v>2689</v>
      </c>
      <c r="D2768" s="203">
        <v>19.3</v>
      </c>
      <c r="E2768" s="203" t="s">
        <v>215</v>
      </c>
      <c r="F2768" s="204">
        <v>2020</v>
      </c>
      <c r="G2768" s="205">
        <v>22020</v>
      </c>
      <c r="H2768">
        <v>65179</v>
      </c>
      <c r="I2768">
        <v>1561</v>
      </c>
      <c r="J2768">
        <v>5574</v>
      </c>
    </row>
    <row r="2769" spans="1:10" ht="14.5" x14ac:dyDescent="0.35">
      <c r="A2769" s="202">
        <v>25224</v>
      </c>
      <c r="B2769" s="202" t="s">
        <v>2690</v>
      </c>
      <c r="D2769" s="203">
        <v>19.399999999999999</v>
      </c>
      <c r="E2769" s="203" t="s">
        <v>215</v>
      </c>
      <c r="F2769" s="204">
        <v>2020</v>
      </c>
      <c r="G2769" s="206">
        <v>6420681</v>
      </c>
      <c r="H2769">
        <v>0</v>
      </c>
      <c r="I2769">
        <v>0</v>
      </c>
      <c r="J2769">
        <v>0</v>
      </c>
    </row>
    <row r="2770" spans="1:10" ht="14.5" x14ac:dyDescent="0.35">
      <c r="A2770" s="202">
        <v>25224</v>
      </c>
      <c r="B2770" s="202" t="s">
        <v>2681</v>
      </c>
      <c r="D2770" s="203">
        <v>2.1</v>
      </c>
      <c r="E2770" s="203" t="s">
        <v>215</v>
      </c>
      <c r="F2770" s="202">
        <v>2020</v>
      </c>
      <c r="G2770" s="202">
        <v>28375</v>
      </c>
      <c r="H2770">
        <v>1462</v>
      </c>
      <c r="I2770">
        <v>42</v>
      </c>
      <c r="J2770">
        <v>109</v>
      </c>
    </row>
    <row r="2771" spans="1:10" ht="14.5" x14ac:dyDescent="0.35">
      <c r="A2771" s="202">
        <v>25224</v>
      </c>
      <c r="B2771" s="202" t="s">
        <v>2691</v>
      </c>
      <c r="D2771" s="203">
        <v>21.2</v>
      </c>
      <c r="E2771" s="203" t="s">
        <v>215</v>
      </c>
      <c r="F2771" s="202">
        <v>2020</v>
      </c>
      <c r="G2771" s="202">
        <v>2436353</v>
      </c>
      <c r="H2771">
        <v>21836</v>
      </c>
      <c r="I2771">
        <v>525</v>
      </c>
      <c r="J2771">
        <v>1893</v>
      </c>
    </row>
    <row r="2772" spans="1:10" ht="14.5" x14ac:dyDescent="0.35">
      <c r="A2772" s="202">
        <v>25224</v>
      </c>
      <c r="B2772" s="202" t="s">
        <v>2682</v>
      </c>
      <c r="D2772" s="203">
        <v>5.0999999999999996</v>
      </c>
      <c r="E2772" s="203" t="s">
        <v>215</v>
      </c>
      <c r="F2772" s="202">
        <v>2020</v>
      </c>
      <c r="G2772" s="202">
        <v>592299</v>
      </c>
      <c r="H2772">
        <v>5289</v>
      </c>
      <c r="I2772">
        <v>114</v>
      </c>
      <c r="J2772">
        <v>407</v>
      </c>
    </row>
    <row r="2773" spans="1:10" ht="14.5" x14ac:dyDescent="0.35">
      <c r="A2773" s="202">
        <v>25224</v>
      </c>
      <c r="B2773" s="202" t="s">
        <v>2683</v>
      </c>
      <c r="D2773" s="203">
        <v>5.2</v>
      </c>
      <c r="E2773" s="203" t="s">
        <v>215</v>
      </c>
      <c r="F2773" s="202">
        <v>2020</v>
      </c>
      <c r="G2773" s="202">
        <v>396353</v>
      </c>
      <c r="H2773">
        <v>4333</v>
      </c>
      <c r="I2773">
        <v>93</v>
      </c>
      <c r="J2773">
        <v>358</v>
      </c>
    </row>
    <row r="2774" spans="1:10" ht="14.5" x14ac:dyDescent="0.35">
      <c r="A2774" s="202">
        <v>25224</v>
      </c>
      <c r="B2774" s="202" t="s">
        <v>2684</v>
      </c>
      <c r="D2774" s="203">
        <v>9</v>
      </c>
      <c r="E2774" s="203" t="s">
        <v>215</v>
      </c>
      <c r="F2774" s="202">
        <v>2020</v>
      </c>
      <c r="G2774" s="202">
        <v>124018</v>
      </c>
      <c r="H2774">
        <v>16545</v>
      </c>
      <c r="I2774">
        <v>304</v>
      </c>
      <c r="J2774">
        <v>1242</v>
      </c>
    </row>
    <row r="2775" spans="1:10" ht="14.5" x14ac:dyDescent="0.35">
      <c r="A2775" s="202">
        <v>25240</v>
      </c>
      <c r="B2775" s="202" t="s">
        <v>2692</v>
      </c>
      <c r="D2775" s="203">
        <v>2.4</v>
      </c>
      <c r="E2775" s="203" t="s">
        <v>215</v>
      </c>
      <c r="F2775" s="202">
        <v>2020</v>
      </c>
      <c r="G2775" s="202">
        <v>3008997</v>
      </c>
      <c r="H2775">
        <v>139665</v>
      </c>
      <c r="I2775">
        <v>2935</v>
      </c>
      <c r="J2775">
        <v>4555</v>
      </c>
    </row>
    <row r="2776" spans="1:10" ht="14.5" x14ac:dyDescent="0.35">
      <c r="A2776" s="202">
        <v>25321</v>
      </c>
      <c r="B2776" s="202" t="s">
        <v>2693</v>
      </c>
      <c r="D2776" s="203">
        <v>19.100000000000001</v>
      </c>
      <c r="E2776" s="203" t="s">
        <v>215</v>
      </c>
      <c r="F2776" s="202">
        <v>2020</v>
      </c>
      <c r="G2776" s="205">
        <v>48915</v>
      </c>
      <c r="H2776">
        <v>146911</v>
      </c>
      <c r="I2776">
        <v>19258</v>
      </c>
      <c r="J2776">
        <v>4951</v>
      </c>
    </row>
    <row r="2777" spans="1:10" ht="14.5" x14ac:dyDescent="0.35">
      <c r="A2777" s="202">
        <v>25321</v>
      </c>
      <c r="B2777" s="202" t="s">
        <v>2694</v>
      </c>
      <c r="D2777" s="203">
        <v>19.2</v>
      </c>
      <c r="E2777" s="203" t="s">
        <v>215</v>
      </c>
      <c r="F2777" s="204">
        <v>2020</v>
      </c>
      <c r="G2777" s="206">
        <v>1022959</v>
      </c>
      <c r="H2777">
        <v>0</v>
      </c>
      <c r="I2777">
        <v>0</v>
      </c>
      <c r="J2777">
        <v>0</v>
      </c>
    </row>
    <row r="2778" spans="1:10" ht="14.5" x14ac:dyDescent="0.35">
      <c r="A2778" s="202">
        <v>25321</v>
      </c>
      <c r="B2778" s="202" t="s">
        <v>2695</v>
      </c>
      <c r="D2778" s="203">
        <v>21.1</v>
      </c>
      <c r="E2778" s="203" t="s">
        <v>215</v>
      </c>
      <c r="F2778" s="202">
        <v>2020</v>
      </c>
      <c r="G2778" s="202">
        <v>1115832</v>
      </c>
      <c r="H2778">
        <v>110564</v>
      </c>
      <c r="I2778">
        <v>14730</v>
      </c>
      <c r="J2778">
        <v>3741</v>
      </c>
    </row>
    <row r="2779" spans="1:10" ht="14.5" x14ac:dyDescent="0.35">
      <c r="A2779" s="202">
        <v>25380</v>
      </c>
      <c r="B2779" s="202" t="s">
        <v>2698</v>
      </c>
      <c r="D2779" s="203">
        <v>17.100000000000001</v>
      </c>
      <c r="E2779" s="203" t="s">
        <v>215</v>
      </c>
      <c r="F2779" s="202">
        <v>2020</v>
      </c>
      <c r="G2779" s="204">
        <v>9491954</v>
      </c>
      <c r="H2779">
        <v>9492</v>
      </c>
      <c r="I2779">
        <v>645</v>
      </c>
      <c r="J2779">
        <v>404</v>
      </c>
    </row>
    <row r="2780" spans="1:10" ht="14.5" x14ac:dyDescent="0.35">
      <c r="A2780" s="202">
        <v>25380</v>
      </c>
      <c r="B2780" s="202" t="s">
        <v>4520</v>
      </c>
      <c r="D2780" s="203">
        <v>17.2</v>
      </c>
      <c r="E2780" s="203" t="s">
        <v>215</v>
      </c>
      <c r="F2780" s="202">
        <v>2020</v>
      </c>
      <c r="G2780" s="203">
        <v>0</v>
      </c>
      <c r="H2780">
        <v>0</v>
      </c>
      <c r="I2780">
        <v>0</v>
      </c>
      <c r="J2780">
        <v>0</v>
      </c>
    </row>
    <row r="2781" spans="1:10" ht="14.5" x14ac:dyDescent="0.35">
      <c r="A2781" s="202">
        <v>25380</v>
      </c>
      <c r="B2781" s="202" t="s">
        <v>2699</v>
      </c>
      <c r="D2781" s="203">
        <v>19.100000000000001</v>
      </c>
      <c r="E2781" s="203" t="s">
        <v>215</v>
      </c>
      <c r="F2781" s="202">
        <v>2020</v>
      </c>
      <c r="G2781" s="205">
        <v>7958488</v>
      </c>
      <c r="H2781">
        <v>152369</v>
      </c>
      <c r="I2781">
        <v>10585</v>
      </c>
      <c r="J2781">
        <v>6787</v>
      </c>
    </row>
    <row r="2782" spans="1:10" ht="14.5" x14ac:dyDescent="0.35">
      <c r="A2782" s="202">
        <v>25380</v>
      </c>
      <c r="B2782" s="202" t="s">
        <v>2700</v>
      </c>
      <c r="D2782" s="203">
        <v>19.2</v>
      </c>
      <c r="E2782" s="203" t="s">
        <v>215</v>
      </c>
      <c r="F2782" s="204">
        <v>2020</v>
      </c>
      <c r="G2782" s="206">
        <v>144410466</v>
      </c>
      <c r="H2782">
        <v>0</v>
      </c>
      <c r="I2782">
        <v>0</v>
      </c>
      <c r="J2782">
        <v>0</v>
      </c>
    </row>
    <row r="2783" spans="1:10" ht="14.5" x14ac:dyDescent="0.35">
      <c r="A2783" s="202">
        <v>25380</v>
      </c>
      <c r="B2783" s="202" t="s">
        <v>4521</v>
      </c>
      <c r="D2783" s="203">
        <v>19.3</v>
      </c>
      <c r="E2783" s="203" t="s">
        <v>215</v>
      </c>
      <c r="F2783" s="204">
        <v>2020</v>
      </c>
      <c r="G2783" s="205">
        <v>0</v>
      </c>
      <c r="H2783">
        <v>0</v>
      </c>
      <c r="I2783">
        <v>0</v>
      </c>
      <c r="J2783">
        <v>0</v>
      </c>
    </row>
    <row r="2784" spans="1:10" ht="14.5" x14ac:dyDescent="0.35">
      <c r="A2784" s="202">
        <v>25380</v>
      </c>
      <c r="B2784" s="202" t="s">
        <v>4522</v>
      </c>
      <c r="D2784" s="203">
        <v>19.399999999999999</v>
      </c>
      <c r="E2784" s="203" t="s">
        <v>215</v>
      </c>
      <c r="F2784" s="204">
        <v>2020</v>
      </c>
      <c r="G2784" s="206">
        <v>20</v>
      </c>
      <c r="H2784">
        <v>0</v>
      </c>
      <c r="I2784">
        <v>0</v>
      </c>
      <c r="J2784">
        <v>0</v>
      </c>
    </row>
    <row r="2785" spans="1:10" ht="14.5" x14ac:dyDescent="0.35">
      <c r="A2785" s="202">
        <v>25380</v>
      </c>
      <c r="B2785" s="202" t="s">
        <v>2701</v>
      </c>
      <c r="D2785" s="203">
        <v>21.1</v>
      </c>
      <c r="E2785" s="203" t="s">
        <v>215</v>
      </c>
      <c r="F2785" s="202">
        <v>2020</v>
      </c>
      <c r="G2785" s="202">
        <v>162876067</v>
      </c>
      <c r="H2785">
        <v>162876</v>
      </c>
      <c r="I2785">
        <v>11215</v>
      </c>
      <c r="J2785">
        <v>7160</v>
      </c>
    </row>
    <row r="2786" spans="1:10" ht="14.5" x14ac:dyDescent="0.35">
      <c r="A2786" s="202">
        <v>25380</v>
      </c>
      <c r="B2786" s="202" t="s">
        <v>2696</v>
      </c>
      <c r="D2786" s="203">
        <v>4</v>
      </c>
      <c r="E2786" s="203" t="s">
        <v>215</v>
      </c>
      <c r="F2786" s="202">
        <v>2020</v>
      </c>
      <c r="G2786" s="202">
        <v>211972706</v>
      </c>
      <c r="H2786">
        <v>211973</v>
      </c>
      <c r="I2786">
        <v>9411</v>
      </c>
      <c r="J2786">
        <v>5097</v>
      </c>
    </row>
    <row r="2787" spans="1:10" ht="14.5" x14ac:dyDescent="0.35">
      <c r="A2787" s="202">
        <v>25380</v>
      </c>
      <c r="B2787" s="202" t="s">
        <v>2697</v>
      </c>
      <c r="D2787" s="203">
        <v>9</v>
      </c>
      <c r="E2787" s="203" t="s">
        <v>215</v>
      </c>
      <c r="F2787" s="202">
        <v>2020</v>
      </c>
      <c r="G2787" s="202">
        <v>162834</v>
      </c>
      <c r="H2787">
        <v>163</v>
      </c>
      <c r="I2787">
        <v>8</v>
      </c>
      <c r="J2787">
        <v>4</v>
      </c>
    </row>
    <row r="2788" spans="1:10" ht="14.5" x14ac:dyDescent="0.35">
      <c r="A2788" s="202">
        <v>25399</v>
      </c>
      <c r="B2788" s="202" t="s">
        <v>2702</v>
      </c>
      <c r="D2788" s="203">
        <v>1</v>
      </c>
      <c r="E2788" s="203" t="s">
        <v>215</v>
      </c>
      <c r="F2788" s="202">
        <v>2020</v>
      </c>
      <c r="G2788" s="202">
        <v>8837931</v>
      </c>
      <c r="H2788">
        <v>8838</v>
      </c>
      <c r="I2788">
        <v>435</v>
      </c>
      <c r="J2788">
        <v>218</v>
      </c>
    </row>
    <row r="2789" spans="1:10" ht="14.5" x14ac:dyDescent="0.35">
      <c r="A2789" s="202">
        <v>25399</v>
      </c>
      <c r="B2789" s="202" t="s">
        <v>2708</v>
      </c>
      <c r="D2789" s="203">
        <v>17.100000000000001</v>
      </c>
      <c r="E2789" s="203" t="s">
        <v>215</v>
      </c>
      <c r="F2789" s="202">
        <v>2020</v>
      </c>
      <c r="G2789" s="204">
        <v>816512</v>
      </c>
      <c r="H2789">
        <v>817</v>
      </c>
      <c r="I2789">
        <v>56</v>
      </c>
      <c r="J2789">
        <v>37</v>
      </c>
    </row>
    <row r="2790" spans="1:10" ht="14.5" x14ac:dyDescent="0.35">
      <c r="A2790" s="202">
        <v>25399</v>
      </c>
      <c r="B2790" s="202" t="s">
        <v>4523</v>
      </c>
      <c r="D2790" s="203">
        <v>17.2</v>
      </c>
      <c r="E2790" s="203" t="s">
        <v>215</v>
      </c>
      <c r="F2790" s="202">
        <v>2020</v>
      </c>
      <c r="G2790" s="203">
        <v>0</v>
      </c>
      <c r="H2790">
        <v>0</v>
      </c>
      <c r="I2790">
        <v>0</v>
      </c>
      <c r="J2790">
        <v>0</v>
      </c>
    </row>
    <row r="2791" spans="1:10" ht="14.5" x14ac:dyDescent="0.35">
      <c r="A2791" s="202">
        <v>25399</v>
      </c>
      <c r="B2791" s="202" t="s">
        <v>2709</v>
      </c>
      <c r="D2791" s="203">
        <v>19.100000000000001</v>
      </c>
      <c r="E2791" s="203" t="s">
        <v>215</v>
      </c>
      <c r="F2791" s="202">
        <v>2020</v>
      </c>
      <c r="G2791" s="205">
        <v>6454262</v>
      </c>
      <c r="H2791">
        <v>123167</v>
      </c>
      <c r="I2791">
        <v>8177</v>
      </c>
      <c r="J2791">
        <v>5142</v>
      </c>
    </row>
    <row r="2792" spans="1:10" ht="14.5" x14ac:dyDescent="0.35">
      <c r="A2792" s="202">
        <v>25399</v>
      </c>
      <c r="B2792" s="202" t="s">
        <v>2710</v>
      </c>
      <c r="D2792" s="203">
        <v>19.2</v>
      </c>
      <c r="E2792" s="203" t="s">
        <v>215</v>
      </c>
      <c r="F2792" s="204">
        <v>2020</v>
      </c>
      <c r="G2792" s="206">
        <v>116712319</v>
      </c>
      <c r="H2792">
        <v>0</v>
      </c>
      <c r="I2792">
        <v>0</v>
      </c>
      <c r="J2792">
        <v>0</v>
      </c>
    </row>
    <row r="2793" spans="1:10" ht="14.5" x14ac:dyDescent="0.35">
      <c r="A2793" s="202">
        <v>25399</v>
      </c>
      <c r="B2793" s="202" t="s">
        <v>2703</v>
      </c>
      <c r="D2793" s="203">
        <v>2.1</v>
      </c>
      <c r="E2793" s="203" t="s">
        <v>215</v>
      </c>
      <c r="F2793" s="202">
        <v>2020</v>
      </c>
      <c r="G2793" s="202">
        <v>35227427</v>
      </c>
      <c r="H2793">
        <v>35227</v>
      </c>
      <c r="I2793">
        <v>1600</v>
      </c>
      <c r="J2793">
        <v>867</v>
      </c>
    </row>
    <row r="2794" spans="1:10" ht="14.5" x14ac:dyDescent="0.35">
      <c r="A2794" s="202">
        <v>25399</v>
      </c>
      <c r="B2794" s="202" t="s">
        <v>2711</v>
      </c>
      <c r="D2794" s="203">
        <v>21.1</v>
      </c>
      <c r="E2794" s="203" t="s">
        <v>215</v>
      </c>
      <c r="F2794" s="202">
        <v>2020</v>
      </c>
      <c r="G2794" s="202">
        <v>121098966</v>
      </c>
      <c r="H2794">
        <v>121099</v>
      </c>
      <c r="I2794">
        <v>7953</v>
      </c>
      <c r="J2794">
        <v>4956</v>
      </c>
    </row>
    <row r="2795" spans="1:10" ht="14.5" x14ac:dyDescent="0.35">
      <c r="A2795" s="202">
        <v>25399</v>
      </c>
      <c r="B2795" s="202" t="s">
        <v>4524</v>
      </c>
      <c r="D2795" s="203">
        <v>3</v>
      </c>
      <c r="E2795" s="203" t="s">
        <v>215</v>
      </c>
      <c r="F2795" s="202">
        <v>2020</v>
      </c>
      <c r="G2795" s="202">
        <v>214806885</v>
      </c>
      <c r="H2795">
        <v>214807</v>
      </c>
      <c r="I2795">
        <v>9507</v>
      </c>
      <c r="J2795">
        <v>5279</v>
      </c>
    </row>
    <row r="2796" spans="1:10" ht="14.5" x14ac:dyDescent="0.35">
      <c r="A2796" s="202">
        <v>25399</v>
      </c>
      <c r="B2796" s="202" t="s">
        <v>2704</v>
      </c>
      <c r="D2796" s="203">
        <v>4</v>
      </c>
      <c r="E2796" s="203" t="s">
        <v>215</v>
      </c>
      <c r="F2796" s="202">
        <v>2020</v>
      </c>
      <c r="G2796" s="202">
        <v>45633876</v>
      </c>
      <c r="H2796">
        <v>45634</v>
      </c>
      <c r="I2796">
        <v>2257</v>
      </c>
      <c r="J2796">
        <v>1196</v>
      </c>
    </row>
    <row r="2797" spans="1:10" ht="14.5" x14ac:dyDescent="0.35">
      <c r="A2797" s="202">
        <v>25399</v>
      </c>
      <c r="B2797" s="202" t="s">
        <v>2705</v>
      </c>
      <c r="D2797" s="203">
        <v>5.0999999999999996</v>
      </c>
      <c r="E2797" s="203" t="s">
        <v>215</v>
      </c>
      <c r="F2797" s="202">
        <v>2020</v>
      </c>
      <c r="G2797" s="202">
        <v>712279</v>
      </c>
      <c r="H2797">
        <v>712</v>
      </c>
      <c r="I2797">
        <v>33</v>
      </c>
      <c r="J2797">
        <v>18</v>
      </c>
    </row>
    <row r="2798" spans="1:10" ht="14.5" x14ac:dyDescent="0.35">
      <c r="A2798" s="202">
        <v>25399</v>
      </c>
      <c r="B2798" s="202" t="s">
        <v>2706</v>
      </c>
      <c r="D2798" s="203">
        <v>5.2</v>
      </c>
      <c r="E2798" s="203" t="s">
        <v>215</v>
      </c>
      <c r="F2798" s="202">
        <v>2020</v>
      </c>
      <c r="G2798" s="202">
        <v>130224</v>
      </c>
      <c r="H2798">
        <v>130</v>
      </c>
      <c r="I2798">
        <v>6</v>
      </c>
      <c r="J2798">
        <v>3</v>
      </c>
    </row>
    <row r="2799" spans="1:10" ht="14.5" x14ac:dyDescent="0.35">
      <c r="A2799" s="202">
        <v>25399</v>
      </c>
      <c r="B2799" s="202" t="s">
        <v>2707</v>
      </c>
      <c r="D2799" s="203">
        <v>9</v>
      </c>
      <c r="E2799" s="203" t="s">
        <v>215</v>
      </c>
      <c r="F2799" s="202">
        <v>2020</v>
      </c>
      <c r="G2799" s="202">
        <v>36122854</v>
      </c>
      <c r="H2799">
        <v>36123</v>
      </c>
      <c r="I2799">
        <v>1607</v>
      </c>
      <c r="J2799">
        <v>890</v>
      </c>
    </row>
    <row r="2800" spans="1:10" ht="14.5" x14ac:dyDescent="0.35">
      <c r="A2800" s="202">
        <v>25405</v>
      </c>
      <c r="B2800" s="202" t="s">
        <v>2712</v>
      </c>
      <c r="D2800" s="203">
        <v>19.100000000000001</v>
      </c>
      <c r="E2800" s="203" t="s">
        <v>215</v>
      </c>
      <c r="F2800" s="202">
        <v>2020</v>
      </c>
      <c r="G2800" s="205">
        <v>522007</v>
      </c>
      <c r="H2800">
        <v>244243</v>
      </c>
      <c r="I2800">
        <v>9498</v>
      </c>
      <c r="J2800">
        <v>41506</v>
      </c>
    </row>
    <row r="2801" spans="1:10" ht="14.5" x14ac:dyDescent="0.35">
      <c r="A2801" s="202">
        <v>25405</v>
      </c>
      <c r="B2801" s="202" t="s">
        <v>2713</v>
      </c>
      <c r="D2801" s="203">
        <v>19.2</v>
      </c>
      <c r="E2801" s="203" t="s">
        <v>215</v>
      </c>
      <c r="F2801" s="204">
        <v>2020</v>
      </c>
      <c r="G2801" s="206">
        <v>10874362</v>
      </c>
      <c r="H2801">
        <v>0</v>
      </c>
      <c r="I2801">
        <v>0</v>
      </c>
      <c r="J2801">
        <v>0</v>
      </c>
    </row>
    <row r="2802" spans="1:10" ht="14.5" x14ac:dyDescent="0.35">
      <c r="A2802" s="202">
        <v>25405</v>
      </c>
      <c r="B2802" s="202" t="s">
        <v>2714</v>
      </c>
      <c r="D2802" s="203">
        <v>21.1</v>
      </c>
      <c r="E2802" s="203" t="s">
        <v>215</v>
      </c>
      <c r="F2802" s="202">
        <v>2020</v>
      </c>
      <c r="G2802" s="202">
        <v>4853608</v>
      </c>
      <c r="H2802">
        <v>91160</v>
      </c>
      <c r="I2802">
        <v>3549</v>
      </c>
      <c r="J2802">
        <v>15502</v>
      </c>
    </row>
    <row r="2803" spans="1:10" ht="14.5" x14ac:dyDescent="0.35">
      <c r="A2803" s="202">
        <v>25453</v>
      </c>
      <c r="B2803" s="202" t="s">
        <v>2717</v>
      </c>
      <c r="D2803" s="203">
        <v>17.100000000000001</v>
      </c>
      <c r="E2803" s="203" t="s">
        <v>215</v>
      </c>
      <c r="F2803" s="202">
        <v>2020</v>
      </c>
      <c r="G2803" s="204">
        <v>77873</v>
      </c>
      <c r="H2803">
        <v>10703</v>
      </c>
      <c r="I2803">
        <v>562</v>
      </c>
      <c r="J2803">
        <v>1172</v>
      </c>
    </row>
    <row r="2804" spans="1:10" ht="14.5" x14ac:dyDescent="0.35">
      <c r="A2804" s="202">
        <v>25453</v>
      </c>
      <c r="B2804" s="202" t="s">
        <v>4525</v>
      </c>
      <c r="D2804" s="203">
        <v>17.2</v>
      </c>
      <c r="E2804" s="203" t="s">
        <v>215</v>
      </c>
      <c r="F2804" s="202">
        <v>2020</v>
      </c>
      <c r="G2804" s="203">
        <v>0</v>
      </c>
      <c r="H2804">
        <v>0</v>
      </c>
      <c r="I2804">
        <v>0</v>
      </c>
      <c r="J2804">
        <v>0</v>
      </c>
    </row>
    <row r="2805" spans="1:10" ht="14.5" x14ac:dyDescent="0.35">
      <c r="A2805" s="202">
        <v>25453</v>
      </c>
      <c r="B2805" s="202" t="s">
        <v>2715</v>
      </c>
      <c r="D2805" s="203">
        <v>4</v>
      </c>
      <c r="E2805" s="203" t="s">
        <v>215</v>
      </c>
      <c r="F2805" s="202">
        <v>2020</v>
      </c>
      <c r="G2805" s="202">
        <v>22309942</v>
      </c>
      <c r="H2805">
        <v>309211</v>
      </c>
      <c r="I2805">
        <v>16190</v>
      </c>
      <c r="J2805">
        <v>25556</v>
      </c>
    </row>
    <row r="2806" spans="1:10" ht="14.5" x14ac:dyDescent="0.35">
      <c r="A2806" s="202">
        <v>25453</v>
      </c>
      <c r="B2806" s="202" t="s">
        <v>2716</v>
      </c>
      <c r="D2806" s="203">
        <v>9</v>
      </c>
      <c r="E2806" s="203" t="s">
        <v>215</v>
      </c>
      <c r="F2806" s="202">
        <v>2020</v>
      </c>
      <c r="G2806" s="202">
        <v>284244</v>
      </c>
      <c r="H2806">
        <v>6640</v>
      </c>
      <c r="I2806">
        <v>318</v>
      </c>
      <c r="J2806">
        <v>499</v>
      </c>
    </row>
    <row r="2807" spans="1:10" ht="14.5" x14ac:dyDescent="0.35">
      <c r="A2807" s="202">
        <v>25470</v>
      </c>
      <c r="B2807" s="202" t="s">
        <v>2718</v>
      </c>
      <c r="D2807" s="203">
        <v>4</v>
      </c>
      <c r="E2807" s="203" t="s">
        <v>215</v>
      </c>
      <c r="F2807" s="202">
        <v>2020</v>
      </c>
      <c r="G2807" s="202">
        <v>34737207</v>
      </c>
      <c r="H2807">
        <v>34737</v>
      </c>
      <c r="I2807">
        <v>0</v>
      </c>
      <c r="J2807">
        <v>37</v>
      </c>
    </row>
    <row r="2808" spans="1:10" ht="14.5" x14ac:dyDescent="0.35">
      <c r="A2808" s="202">
        <v>25496</v>
      </c>
      <c r="B2808" s="202" t="s">
        <v>2721</v>
      </c>
      <c r="D2808" s="203">
        <v>17.100000000000001</v>
      </c>
      <c r="E2808" s="203" t="s">
        <v>215</v>
      </c>
      <c r="F2808" s="202">
        <v>2020</v>
      </c>
      <c r="G2808" s="204">
        <v>9639647</v>
      </c>
      <c r="H2808">
        <v>108596</v>
      </c>
      <c r="I2808">
        <v>8433</v>
      </c>
      <c r="J2808">
        <v>4900</v>
      </c>
    </row>
    <row r="2809" spans="1:10" ht="14.5" x14ac:dyDescent="0.35">
      <c r="A2809" s="202">
        <v>25496</v>
      </c>
      <c r="B2809" s="202" t="s">
        <v>2722</v>
      </c>
      <c r="D2809" s="203">
        <v>17.2</v>
      </c>
      <c r="E2809" s="203" t="s">
        <v>215</v>
      </c>
      <c r="F2809" s="202">
        <v>2020</v>
      </c>
      <c r="G2809" s="203">
        <v>211962</v>
      </c>
      <c r="H2809">
        <v>2141</v>
      </c>
      <c r="I2809">
        <v>166</v>
      </c>
      <c r="J2809">
        <v>97</v>
      </c>
    </row>
    <row r="2810" spans="1:10" ht="14.5" x14ac:dyDescent="0.35">
      <c r="A2810" s="202">
        <v>25496</v>
      </c>
      <c r="B2810" s="202" t="s">
        <v>2723</v>
      </c>
      <c r="D2810" s="203">
        <v>19.3</v>
      </c>
      <c r="E2810" s="203" t="s">
        <v>215</v>
      </c>
      <c r="F2810" s="204">
        <v>2020</v>
      </c>
      <c r="G2810" s="205">
        <v>0</v>
      </c>
      <c r="H2810">
        <v>6503</v>
      </c>
      <c r="I2810">
        <v>505</v>
      </c>
      <c r="J2810">
        <v>293</v>
      </c>
    </row>
    <row r="2811" spans="1:10" ht="14.5" x14ac:dyDescent="0.35">
      <c r="A2811" s="202">
        <v>25496</v>
      </c>
      <c r="B2811" s="202" t="s">
        <v>2724</v>
      </c>
      <c r="D2811" s="203">
        <v>19.399999999999999</v>
      </c>
      <c r="E2811" s="203" t="s">
        <v>215</v>
      </c>
      <c r="F2811" s="204">
        <v>2020</v>
      </c>
      <c r="G2811" s="206">
        <v>18113</v>
      </c>
      <c r="H2811">
        <v>0</v>
      </c>
      <c r="I2811">
        <v>0</v>
      </c>
      <c r="J2811">
        <v>0</v>
      </c>
    </row>
    <row r="2812" spans="1:10" ht="14.5" x14ac:dyDescent="0.35">
      <c r="A2812" s="202">
        <v>25496</v>
      </c>
      <c r="B2812" s="202" t="s">
        <v>2725</v>
      </c>
      <c r="D2812" s="203">
        <v>21.2</v>
      </c>
      <c r="E2812" s="203" t="s">
        <v>215</v>
      </c>
      <c r="F2812" s="202">
        <v>2020</v>
      </c>
      <c r="G2812" s="202">
        <v>49197</v>
      </c>
      <c r="H2812">
        <v>1019</v>
      </c>
      <c r="I2812">
        <v>79</v>
      </c>
      <c r="J2812">
        <v>46</v>
      </c>
    </row>
    <row r="2813" spans="1:10" ht="14.5" x14ac:dyDescent="0.35">
      <c r="A2813" s="202">
        <v>25496</v>
      </c>
      <c r="B2813" s="202" t="s">
        <v>2719</v>
      </c>
      <c r="D2813" s="203">
        <v>5.0999999999999996</v>
      </c>
      <c r="E2813" s="203" t="s">
        <v>215</v>
      </c>
      <c r="F2813" s="202">
        <v>2020</v>
      </c>
      <c r="G2813" s="202">
        <v>3737</v>
      </c>
      <c r="H2813">
        <v>36</v>
      </c>
      <c r="I2813">
        <v>2</v>
      </c>
      <c r="J2813">
        <v>1</v>
      </c>
    </row>
    <row r="2814" spans="1:10" ht="14.5" x14ac:dyDescent="0.35">
      <c r="A2814" s="202">
        <v>25496</v>
      </c>
      <c r="B2814" s="202" t="s">
        <v>4526</v>
      </c>
      <c r="D2814" s="203">
        <v>5.2</v>
      </c>
      <c r="E2814" s="203" t="s">
        <v>215</v>
      </c>
      <c r="F2814" s="202">
        <v>2020</v>
      </c>
      <c r="G2814" s="202">
        <v>58</v>
      </c>
      <c r="H2814">
        <v>-5</v>
      </c>
      <c r="I2814">
        <v>0</v>
      </c>
      <c r="J2814">
        <v>0</v>
      </c>
    </row>
    <row r="2815" spans="1:10" ht="14.5" x14ac:dyDescent="0.35">
      <c r="A2815" s="202">
        <v>25496</v>
      </c>
      <c r="B2815" s="202" t="s">
        <v>2720</v>
      </c>
      <c r="D2815" s="203">
        <v>9</v>
      </c>
      <c r="E2815" s="203" t="s">
        <v>215</v>
      </c>
      <c r="F2815" s="202">
        <v>2020</v>
      </c>
      <c r="G2815" s="202">
        <v>159191</v>
      </c>
      <c r="H2815">
        <v>695</v>
      </c>
      <c r="I2815">
        <v>54</v>
      </c>
      <c r="J2815">
        <v>31</v>
      </c>
    </row>
    <row r="2816" spans="1:10" ht="14.5" x14ac:dyDescent="0.35">
      <c r="A2816" s="202">
        <v>25585</v>
      </c>
      <c r="B2816" s="202" t="s">
        <v>4527</v>
      </c>
      <c r="D2816" s="203">
        <v>17.100000000000001</v>
      </c>
      <c r="E2816" s="203" t="s">
        <v>215</v>
      </c>
      <c r="F2816" s="202">
        <v>2020</v>
      </c>
      <c r="G2816" s="204">
        <v>397496</v>
      </c>
      <c r="H2816">
        <v>4499</v>
      </c>
      <c r="I2816">
        <v>162</v>
      </c>
      <c r="J2816">
        <v>230</v>
      </c>
    </row>
    <row r="2817" spans="1:10" ht="14.5" x14ac:dyDescent="0.35">
      <c r="A2817" s="202">
        <v>25585</v>
      </c>
      <c r="B2817" s="202" t="s">
        <v>2727</v>
      </c>
      <c r="D2817" s="203">
        <v>17.2</v>
      </c>
      <c r="E2817" s="203" t="s">
        <v>215</v>
      </c>
      <c r="F2817" s="202">
        <v>2020</v>
      </c>
      <c r="G2817" s="203">
        <v>1313811</v>
      </c>
      <c r="H2817">
        <v>14081</v>
      </c>
      <c r="I2817">
        <v>508</v>
      </c>
      <c r="J2817">
        <v>720</v>
      </c>
    </row>
    <row r="2818" spans="1:10" ht="14.5" x14ac:dyDescent="0.35">
      <c r="A2818" s="202">
        <v>25585</v>
      </c>
      <c r="B2818" s="202" t="s">
        <v>4528</v>
      </c>
      <c r="D2818" s="203">
        <v>19.3</v>
      </c>
      <c r="E2818" s="203" t="s">
        <v>215</v>
      </c>
      <c r="F2818" s="204">
        <v>2020</v>
      </c>
      <c r="G2818" s="205">
        <v>7621</v>
      </c>
      <c r="H2818">
        <v>55115</v>
      </c>
      <c r="I2818">
        <v>1989</v>
      </c>
      <c r="J2818">
        <v>2817</v>
      </c>
    </row>
    <row r="2819" spans="1:10" ht="14.5" x14ac:dyDescent="0.35">
      <c r="A2819" s="202">
        <v>25585</v>
      </c>
      <c r="B2819" s="202" t="s">
        <v>4529</v>
      </c>
      <c r="D2819" s="203">
        <v>19.399999999999999</v>
      </c>
      <c r="E2819" s="203" t="s">
        <v>215</v>
      </c>
      <c r="F2819" s="204">
        <v>2020</v>
      </c>
      <c r="G2819" s="206">
        <v>2288343</v>
      </c>
      <c r="H2819">
        <v>0</v>
      </c>
      <c r="I2819">
        <v>0</v>
      </c>
      <c r="J2819">
        <v>0</v>
      </c>
    </row>
    <row r="2820" spans="1:10" ht="14.5" x14ac:dyDescent="0.35">
      <c r="A2820" s="202">
        <v>25585</v>
      </c>
      <c r="B2820" s="202" t="s">
        <v>4530</v>
      </c>
      <c r="D2820" s="203">
        <v>21.2</v>
      </c>
      <c r="E2820" s="203" t="s">
        <v>215</v>
      </c>
      <c r="F2820" s="202">
        <v>2020</v>
      </c>
      <c r="G2820" s="202">
        <v>19716</v>
      </c>
      <c r="H2820">
        <v>13861</v>
      </c>
      <c r="I2820">
        <v>500</v>
      </c>
      <c r="J2820">
        <v>708</v>
      </c>
    </row>
    <row r="2821" spans="1:10" ht="14.5" x14ac:dyDescent="0.35">
      <c r="A2821" s="202">
        <v>25585</v>
      </c>
      <c r="B2821" s="202" t="s">
        <v>2726</v>
      </c>
      <c r="D2821" s="203">
        <v>9</v>
      </c>
      <c r="E2821" s="203" t="s">
        <v>215</v>
      </c>
      <c r="F2821" s="202">
        <v>2020</v>
      </c>
      <c r="G2821" s="202">
        <v>60251</v>
      </c>
      <c r="H2821">
        <v>1632</v>
      </c>
      <c r="I2821">
        <v>59</v>
      </c>
      <c r="J2821">
        <v>83</v>
      </c>
    </row>
    <row r="2822" spans="1:10" ht="14.5" x14ac:dyDescent="0.35">
      <c r="A2822" s="202">
        <v>25615</v>
      </c>
      <c r="B2822" s="202" t="s">
        <v>2728</v>
      </c>
      <c r="D2822" s="203">
        <v>1</v>
      </c>
      <c r="E2822" s="203" t="s">
        <v>215</v>
      </c>
      <c r="F2822" s="202">
        <v>2020</v>
      </c>
      <c r="G2822" s="202">
        <v>398196</v>
      </c>
      <c r="H2822">
        <v>11395</v>
      </c>
      <c r="I2822">
        <v>314</v>
      </c>
      <c r="J2822">
        <v>699</v>
      </c>
    </row>
    <row r="2823" spans="1:10" ht="14.5" x14ac:dyDescent="0.35">
      <c r="A2823" s="202">
        <v>25615</v>
      </c>
      <c r="B2823" s="202" t="s">
        <v>2733</v>
      </c>
      <c r="D2823" s="203">
        <v>17.100000000000001</v>
      </c>
      <c r="E2823" s="203" t="s">
        <v>215</v>
      </c>
      <c r="F2823" s="202">
        <v>2020</v>
      </c>
      <c r="G2823" s="204">
        <v>5685213</v>
      </c>
      <c r="H2823">
        <v>110088</v>
      </c>
      <c r="I2823">
        <v>4136</v>
      </c>
      <c r="J2823">
        <v>9206</v>
      </c>
    </row>
    <row r="2824" spans="1:10" ht="14.5" x14ac:dyDescent="0.35">
      <c r="A2824" s="202">
        <v>25615</v>
      </c>
      <c r="B2824" s="202" t="s">
        <v>2734</v>
      </c>
      <c r="D2824" s="203">
        <v>17.2</v>
      </c>
      <c r="E2824" s="203" t="s">
        <v>215</v>
      </c>
      <c r="F2824" s="202">
        <v>2020</v>
      </c>
      <c r="G2824" s="203">
        <v>1698</v>
      </c>
      <c r="H2824">
        <v>10180</v>
      </c>
      <c r="I2824">
        <v>480</v>
      </c>
      <c r="J2824">
        <v>1068</v>
      </c>
    </row>
    <row r="2825" spans="1:10" ht="14.5" x14ac:dyDescent="0.35">
      <c r="A2825" s="202">
        <v>25615</v>
      </c>
      <c r="B2825" s="202" t="s">
        <v>2735</v>
      </c>
      <c r="D2825" s="203">
        <v>18</v>
      </c>
      <c r="E2825" s="203" t="s">
        <v>215</v>
      </c>
      <c r="F2825" s="202">
        <v>2020</v>
      </c>
      <c r="G2825" s="202">
        <v>1170079</v>
      </c>
      <c r="H2825">
        <v>11464</v>
      </c>
      <c r="I2825">
        <v>493</v>
      </c>
      <c r="J2825">
        <v>1098</v>
      </c>
    </row>
    <row r="2826" spans="1:10" ht="14.5" x14ac:dyDescent="0.35">
      <c r="A2826" s="202">
        <v>25615</v>
      </c>
      <c r="B2826" s="202" t="s">
        <v>2736</v>
      </c>
      <c r="D2826" s="203">
        <v>19.100000000000001</v>
      </c>
      <c r="E2826" s="203" t="s">
        <v>215</v>
      </c>
      <c r="F2826" s="202">
        <v>2020</v>
      </c>
      <c r="G2826" s="205">
        <v>134484</v>
      </c>
      <c r="H2826">
        <v>6505</v>
      </c>
      <c r="I2826">
        <v>195</v>
      </c>
      <c r="J2826">
        <v>434</v>
      </c>
    </row>
    <row r="2827" spans="1:10" ht="14.5" x14ac:dyDescent="0.35">
      <c r="A2827" s="202">
        <v>25615</v>
      </c>
      <c r="B2827" s="202" t="s">
        <v>2737</v>
      </c>
      <c r="D2827" s="203">
        <v>19.2</v>
      </c>
      <c r="E2827" s="203" t="s">
        <v>215</v>
      </c>
      <c r="F2827" s="204">
        <v>2020</v>
      </c>
      <c r="G2827" s="206">
        <v>1858079</v>
      </c>
      <c r="H2827">
        <v>0</v>
      </c>
      <c r="I2827">
        <v>0</v>
      </c>
      <c r="J2827">
        <v>0</v>
      </c>
    </row>
    <row r="2828" spans="1:10" ht="14.5" x14ac:dyDescent="0.35">
      <c r="A2828" s="202">
        <v>25615</v>
      </c>
      <c r="B2828" s="202" t="s">
        <v>2738</v>
      </c>
      <c r="D2828" s="203">
        <v>19.3</v>
      </c>
      <c r="E2828" s="203" t="s">
        <v>215</v>
      </c>
      <c r="F2828" s="204">
        <v>2020</v>
      </c>
      <c r="G2828" s="205">
        <v>89243</v>
      </c>
      <c r="H2828">
        <v>162769</v>
      </c>
      <c r="I2828">
        <v>6007</v>
      </c>
      <c r="J2828">
        <v>13370</v>
      </c>
    </row>
    <row r="2829" spans="1:10" ht="14.5" x14ac:dyDescent="0.35">
      <c r="A2829" s="202">
        <v>25615</v>
      </c>
      <c r="B2829" s="202" t="s">
        <v>2739</v>
      </c>
      <c r="D2829" s="203">
        <v>19.399999999999999</v>
      </c>
      <c r="E2829" s="203" t="s">
        <v>215</v>
      </c>
      <c r="F2829" s="204">
        <v>2020</v>
      </c>
      <c r="G2829" s="206">
        <v>18402111</v>
      </c>
      <c r="H2829">
        <v>0</v>
      </c>
      <c r="I2829">
        <v>0</v>
      </c>
      <c r="J2829">
        <v>0</v>
      </c>
    </row>
    <row r="2830" spans="1:10" ht="14.5" x14ac:dyDescent="0.35">
      <c r="A2830" s="202">
        <v>25615</v>
      </c>
      <c r="B2830" s="202" t="s">
        <v>2729</v>
      </c>
      <c r="D2830" s="203">
        <v>2.1</v>
      </c>
      <c r="E2830" s="203" t="s">
        <v>215</v>
      </c>
      <c r="F2830" s="202">
        <v>2020</v>
      </c>
      <c r="G2830" s="202">
        <v>333707</v>
      </c>
      <c r="H2830">
        <v>10936</v>
      </c>
      <c r="I2830">
        <v>301</v>
      </c>
      <c r="J2830">
        <v>671</v>
      </c>
    </row>
    <row r="2831" spans="1:10" ht="14.5" x14ac:dyDescent="0.35">
      <c r="A2831" s="202">
        <v>25615</v>
      </c>
      <c r="B2831" s="202" t="s">
        <v>2740</v>
      </c>
      <c r="D2831" s="203">
        <v>21.1</v>
      </c>
      <c r="E2831" s="203" t="s">
        <v>215</v>
      </c>
      <c r="F2831" s="202">
        <v>2020</v>
      </c>
      <c r="G2831" s="202">
        <v>1443969</v>
      </c>
      <c r="H2831">
        <v>4955</v>
      </c>
      <c r="I2831">
        <v>159</v>
      </c>
      <c r="J2831">
        <v>354</v>
      </c>
    </row>
    <row r="2832" spans="1:10" ht="14.5" x14ac:dyDescent="0.35">
      <c r="A2832" s="202">
        <v>25615</v>
      </c>
      <c r="B2832" s="202" t="s">
        <v>2741</v>
      </c>
      <c r="D2832" s="203">
        <v>21.2</v>
      </c>
      <c r="E2832" s="203" t="s">
        <v>215</v>
      </c>
      <c r="F2832" s="202">
        <v>2020</v>
      </c>
      <c r="G2832" s="202">
        <v>4325031</v>
      </c>
      <c r="H2832">
        <v>48780</v>
      </c>
      <c r="I2832">
        <v>1781</v>
      </c>
      <c r="J2832">
        <v>3964</v>
      </c>
    </row>
    <row r="2833" spans="1:10" ht="14.5" x14ac:dyDescent="0.35">
      <c r="A2833" s="202">
        <v>25615</v>
      </c>
      <c r="B2833" s="202" t="s">
        <v>2742</v>
      </c>
      <c r="D2833" s="203">
        <v>23</v>
      </c>
      <c r="E2833" s="203" t="s">
        <v>215</v>
      </c>
      <c r="F2833" s="202">
        <v>2020</v>
      </c>
      <c r="G2833" s="202">
        <v>3619</v>
      </c>
      <c r="H2833">
        <v>162</v>
      </c>
      <c r="I2833">
        <v>11</v>
      </c>
      <c r="J2833">
        <v>24</v>
      </c>
    </row>
    <row r="2834" spans="1:10" ht="14.5" x14ac:dyDescent="0.35">
      <c r="A2834" s="202">
        <v>25615</v>
      </c>
      <c r="B2834" s="202" t="s">
        <v>4531</v>
      </c>
      <c r="D2834" s="203">
        <v>3</v>
      </c>
      <c r="E2834" s="203" t="s">
        <v>215</v>
      </c>
      <c r="F2834" s="202">
        <v>2020</v>
      </c>
      <c r="G2834" s="202">
        <v>8684058</v>
      </c>
      <c r="H2834">
        <v>25122</v>
      </c>
      <c r="I2834">
        <v>1031</v>
      </c>
      <c r="J2834">
        <v>2296</v>
      </c>
    </row>
    <row r="2835" spans="1:10" ht="14.5" x14ac:dyDescent="0.35">
      <c r="A2835" s="202">
        <v>25615</v>
      </c>
      <c r="B2835" s="202" t="s">
        <v>2730</v>
      </c>
      <c r="D2835" s="203">
        <v>5.0999999999999996</v>
      </c>
      <c r="E2835" s="203" t="s">
        <v>215</v>
      </c>
      <c r="F2835" s="202">
        <v>2020</v>
      </c>
      <c r="G2835" s="202">
        <v>28781851</v>
      </c>
      <c r="H2835">
        <v>336325</v>
      </c>
      <c r="I2835">
        <v>12525</v>
      </c>
      <c r="J2835">
        <v>27879</v>
      </c>
    </row>
    <row r="2836" spans="1:10" ht="14.5" x14ac:dyDescent="0.35">
      <c r="A2836" s="202">
        <v>25615</v>
      </c>
      <c r="B2836" s="202" t="s">
        <v>2731</v>
      </c>
      <c r="D2836" s="203">
        <v>5.2</v>
      </c>
      <c r="E2836" s="203" t="s">
        <v>215</v>
      </c>
      <c r="F2836" s="202">
        <v>2020</v>
      </c>
      <c r="G2836" s="202">
        <v>21020372</v>
      </c>
      <c r="H2836">
        <v>240978</v>
      </c>
      <c r="I2836">
        <v>10152</v>
      </c>
      <c r="J2836">
        <v>22596</v>
      </c>
    </row>
    <row r="2837" spans="1:10" ht="14.5" x14ac:dyDescent="0.35">
      <c r="A2837" s="202">
        <v>25615</v>
      </c>
      <c r="B2837" s="202" t="s">
        <v>2732</v>
      </c>
      <c r="D2837" s="203">
        <v>9</v>
      </c>
      <c r="E2837" s="203" t="s">
        <v>215</v>
      </c>
      <c r="F2837" s="202">
        <v>2020</v>
      </c>
      <c r="G2837" s="202">
        <v>37332</v>
      </c>
      <c r="H2837">
        <v>38024</v>
      </c>
      <c r="I2837">
        <v>1485</v>
      </c>
      <c r="J2837">
        <v>3305</v>
      </c>
    </row>
    <row r="2838" spans="1:10" ht="14.5" x14ac:dyDescent="0.35">
      <c r="A2838" s="202">
        <v>25623</v>
      </c>
      <c r="B2838" s="202" t="s">
        <v>2743</v>
      </c>
      <c r="D2838" s="203">
        <v>1</v>
      </c>
      <c r="E2838" s="203" t="s">
        <v>215</v>
      </c>
      <c r="F2838" s="202">
        <v>2020</v>
      </c>
      <c r="G2838" s="202">
        <v>121874</v>
      </c>
      <c r="H2838">
        <v>5400</v>
      </c>
      <c r="I2838">
        <v>155</v>
      </c>
      <c r="J2838">
        <v>346</v>
      </c>
    </row>
    <row r="2839" spans="1:10" ht="14.5" x14ac:dyDescent="0.35">
      <c r="A2839" s="202">
        <v>25623</v>
      </c>
      <c r="B2839" s="202" t="s">
        <v>2748</v>
      </c>
      <c r="D2839" s="203">
        <v>17.100000000000001</v>
      </c>
      <c r="E2839" s="203" t="s">
        <v>215</v>
      </c>
      <c r="F2839" s="202">
        <v>2020</v>
      </c>
      <c r="G2839" s="204">
        <v>5632788</v>
      </c>
      <c r="H2839">
        <v>90647</v>
      </c>
      <c r="I2839">
        <v>3369</v>
      </c>
      <c r="J2839">
        <v>7500</v>
      </c>
    </row>
    <row r="2840" spans="1:10" ht="14.5" x14ac:dyDescent="0.35">
      <c r="A2840" s="202">
        <v>25623</v>
      </c>
      <c r="B2840" s="202" t="s">
        <v>2749</v>
      </c>
      <c r="D2840" s="203">
        <v>17.2</v>
      </c>
      <c r="E2840" s="203" t="s">
        <v>215</v>
      </c>
      <c r="F2840" s="202">
        <v>2020</v>
      </c>
      <c r="G2840" s="203">
        <v>4668</v>
      </c>
      <c r="H2840">
        <v>1719</v>
      </c>
      <c r="I2840">
        <v>61</v>
      </c>
      <c r="J2840">
        <v>136</v>
      </c>
    </row>
    <row r="2841" spans="1:10" ht="14.5" x14ac:dyDescent="0.35">
      <c r="A2841" s="202">
        <v>25623</v>
      </c>
      <c r="B2841" s="202" t="s">
        <v>2750</v>
      </c>
      <c r="D2841" s="203">
        <v>18</v>
      </c>
      <c r="E2841" s="203" t="s">
        <v>215</v>
      </c>
      <c r="F2841" s="202">
        <v>2020</v>
      </c>
      <c r="G2841" s="202">
        <v>1468785</v>
      </c>
      <c r="H2841">
        <v>10624</v>
      </c>
      <c r="I2841">
        <v>493</v>
      </c>
      <c r="J2841">
        <v>1098</v>
      </c>
    </row>
    <row r="2842" spans="1:10" ht="14.5" x14ac:dyDescent="0.35">
      <c r="A2842" s="202">
        <v>25623</v>
      </c>
      <c r="B2842" s="202" t="s">
        <v>2751</v>
      </c>
      <c r="D2842" s="203">
        <v>19.100000000000001</v>
      </c>
      <c r="E2842" s="203" t="s">
        <v>215</v>
      </c>
      <c r="F2842" s="202">
        <v>2020</v>
      </c>
      <c r="G2842" s="205">
        <v>122733</v>
      </c>
      <c r="H2842">
        <v>10738</v>
      </c>
      <c r="I2842">
        <v>345</v>
      </c>
      <c r="J2842">
        <v>767</v>
      </c>
    </row>
    <row r="2843" spans="1:10" ht="14.5" x14ac:dyDescent="0.35">
      <c r="A2843" s="202">
        <v>25623</v>
      </c>
      <c r="B2843" s="202" t="s">
        <v>2752</v>
      </c>
      <c r="D2843" s="203">
        <v>19.2</v>
      </c>
      <c r="E2843" s="203" t="s">
        <v>215</v>
      </c>
      <c r="F2843" s="204">
        <v>2020</v>
      </c>
      <c r="G2843" s="206">
        <v>1836270</v>
      </c>
      <c r="H2843">
        <v>0</v>
      </c>
      <c r="I2843">
        <v>0</v>
      </c>
      <c r="J2843">
        <v>0</v>
      </c>
    </row>
    <row r="2844" spans="1:10" ht="14.5" x14ac:dyDescent="0.35">
      <c r="A2844" s="202">
        <v>25623</v>
      </c>
      <c r="B2844" s="202" t="s">
        <v>2753</v>
      </c>
      <c r="D2844" s="203">
        <v>19.3</v>
      </c>
      <c r="E2844" s="203" t="s">
        <v>215</v>
      </c>
      <c r="F2844" s="204">
        <v>2020</v>
      </c>
      <c r="G2844" s="205">
        <v>117110</v>
      </c>
      <c r="H2844">
        <v>172534</v>
      </c>
      <c r="I2844">
        <v>6186</v>
      </c>
      <c r="J2844">
        <v>13769</v>
      </c>
    </row>
    <row r="2845" spans="1:10" ht="14.5" x14ac:dyDescent="0.35">
      <c r="A2845" s="202">
        <v>25623</v>
      </c>
      <c r="B2845" s="202" t="s">
        <v>2754</v>
      </c>
      <c r="D2845" s="203">
        <v>19.399999999999999</v>
      </c>
      <c r="E2845" s="203" t="s">
        <v>215</v>
      </c>
      <c r="F2845" s="204">
        <v>2020</v>
      </c>
      <c r="G2845" s="206">
        <v>26463116</v>
      </c>
      <c r="H2845">
        <v>0</v>
      </c>
      <c r="I2845">
        <v>0</v>
      </c>
      <c r="J2845">
        <v>0</v>
      </c>
    </row>
    <row r="2846" spans="1:10" ht="14.5" x14ac:dyDescent="0.35">
      <c r="A2846" s="202">
        <v>25623</v>
      </c>
      <c r="B2846" s="202" t="s">
        <v>2744</v>
      </c>
      <c r="D2846" s="203">
        <v>2.1</v>
      </c>
      <c r="E2846" s="203" t="s">
        <v>215</v>
      </c>
      <c r="F2846" s="202">
        <v>2020</v>
      </c>
      <c r="G2846" s="202">
        <v>104819</v>
      </c>
      <c r="H2846">
        <v>2781</v>
      </c>
      <c r="I2846">
        <v>70</v>
      </c>
      <c r="J2846">
        <v>156</v>
      </c>
    </row>
    <row r="2847" spans="1:10" ht="14.5" x14ac:dyDescent="0.35">
      <c r="A2847" s="202">
        <v>25623</v>
      </c>
      <c r="B2847" s="202" t="s">
        <v>2755</v>
      </c>
      <c r="D2847" s="203">
        <v>21.1</v>
      </c>
      <c r="E2847" s="203" t="s">
        <v>215</v>
      </c>
      <c r="F2847" s="202">
        <v>2020</v>
      </c>
      <c r="G2847" s="202">
        <v>1641262</v>
      </c>
      <c r="H2847">
        <v>7494</v>
      </c>
      <c r="I2847">
        <v>240</v>
      </c>
      <c r="J2847">
        <v>533</v>
      </c>
    </row>
    <row r="2848" spans="1:10" ht="14.5" x14ac:dyDescent="0.35">
      <c r="A2848" s="202">
        <v>25623</v>
      </c>
      <c r="B2848" s="202" t="s">
        <v>2756</v>
      </c>
      <c r="D2848" s="203">
        <v>21.2</v>
      </c>
      <c r="E2848" s="203" t="s">
        <v>215</v>
      </c>
      <c r="F2848" s="202">
        <v>2020</v>
      </c>
      <c r="G2848" s="202">
        <v>7863464</v>
      </c>
      <c r="H2848">
        <v>49538</v>
      </c>
      <c r="I2848">
        <v>1821</v>
      </c>
      <c r="J2848">
        <v>4054</v>
      </c>
    </row>
    <row r="2849" spans="1:10" ht="14.5" x14ac:dyDescent="0.35">
      <c r="A2849" s="202">
        <v>25623</v>
      </c>
      <c r="B2849" s="202" t="s">
        <v>4532</v>
      </c>
      <c r="D2849" s="203">
        <v>3</v>
      </c>
      <c r="E2849" s="203" t="s">
        <v>215</v>
      </c>
      <c r="F2849" s="202">
        <v>2020</v>
      </c>
      <c r="G2849" s="202">
        <v>6866218</v>
      </c>
      <c r="H2849">
        <v>19915</v>
      </c>
      <c r="I2849">
        <v>787</v>
      </c>
      <c r="J2849">
        <v>1753</v>
      </c>
    </row>
    <row r="2850" spans="1:10" ht="14.5" x14ac:dyDescent="0.35">
      <c r="A2850" s="202">
        <v>25623</v>
      </c>
      <c r="B2850" s="202" t="s">
        <v>2745</v>
      </c>
      <c r="D2850" s="203">
        <v>5.0999999999999996</v>
      </c>
      <c r="E2850" s="203" t="s">
        <v>215</v>
      </c>
      <c r="F2850" s="202">
        <v>2020</v>
      </c>
      <c r="G2850" s="202">
        <v>19752382</v>
      </c>
      <c r="H2850">
        <v>218343</v>
      </c>
      <c r="I2850">
        <v>8227</v>
      </c>
      <c r="J2850">
        <v>18311</v>
      </c>
    </row>
    <row r="2851" spans="1:10" ht="14.5" x14ac:dyDescent="0.35">
      <c r="A2851" s="202">
        <v>25623</v>
      </c>
      <c r="B2851" s="202" t="s">
        <v>2746</v>
      </c>
      <c r="D2851" s="203">
        <v>5.2</v>
      </c>
      <c r="E2851" s="203" t="s">
        <v>215</v>
      </c>
      <c r="F2851" s="202">
        <v>2020</v>
      </c>
      <c r="G2851" s="202">
        <v>16443871</v>
      </c>
      <c r="H2851">
        <v>193913</v>
      </c>
      <c r="I2851">
        <v>7893</v>
      </c>
      <c r="J2851">
        <v>17569</v>
      </c>
    </row>
    <row r="2852" spans="1:10" ht="14.5" x14ac:dyDescent="0.35">
      <c r="A2852" s="202">
        <v>25623</v>
      </c>
      <c r="B2852" s="202" t="s">
        <v>2747</v>
      </c>
      <c r="D2852" s="203">
        <v>9</v>
      </c>
      <c r="E2852" s="203" t="s">
        <v>215</v>
      </c>
      <c r="F2852" s="202">
        <v>2020</v>
      </c>
      <c r="G2852" s="202">
        <v>13419</v>
      </c>
      <c r="H2852">
        <v>59669</v>
      </c>
      <c r="I2852">
        <v>2117</v>
      </c>
      <c r="J2852">
        <v>4712</v>
      </c>
    </row>
    <row r="2853" spans="1:10" ht="14.5" x14ac:dyDescent="0.35">
      <c r="A2853" s="202">
        <v>25658</v>
      </c>
      <c r="B2853" s="202" t="s">
        <v>2757</v>
      </c>
      <c r="D2853" s="203">
        <v>1</v>
      </c>
      <c r="E2853" s="203" t="s">
        <v>215</v>
      </c>
      <c r="F2853" s="202">
        <v>2020</v>
      </c>
      <c r="G2853" s="202">
        <v>2798890</v>
      </c>
      <c r="H2853">
        <v>180688</v>
      </c>
      <c r="I2853">
        <v>5601</v>
      </c>
      <c r="J2853">
        <v>12466</v>
      </c>
    </row>
    <row r="2854" spans="1:10" ht="14.5" x14ac:dyDescent="0.35">
      <c r="A2854" s="202">
        <v>25658</v>
      </c>
      <c r="B2854" s="202" t="s">
        <v>2762</v>
      </c>
      <c r="D2854" s="203">
        <v>17.100000000000001</v>
      </c>
      <c r="E2854" s="203" t="s">
        <v>215</v>
      </c>
      <c r="F2854" s="202">
        <v>2020</v>
      </c>
      <c r="G2854" s="204">
        <v>9630797</v>
      </c>
      <c r="H2854">
        <v>315955</v>
      </c>
      <c r="I2854">
        <v>12284</v>
      </c>
      <c r="J2854">
        <v>27342</v>
      </c>
    </row>
    <row r="2855" spans="1:10" ht="14.5" x14ac:dyDescent="0.35">
      <c r="A2855" s="202">
        <v>25658</v>
      </c>
      <c r="B2855" s="202" t="s">
        <v>2763</v>
      </c>
      <c r="D2855" s="203">
        <v>17.2</v>
      </c>
      <c r="E2855" s="203" t="s">
        <v>215</v>
      </c>
      <c r="F2855" s="202">
        <v>2020</v>
      </c>
      <c r="G2855" s="203">
        <v>85178</v>
      </c>
      <c r="H2855">
        <v>15286</v>
      </c>
      <c r="I2855">
        <v>1036</v>
      </c>
      <c r="J2855">
        <v>2306</v>
      </c>
    </row>
    <row r="2856" spans="1:10" ht="14.5" x14ac:dyDescent="0.35">
      <c r="A2856" s="202">
        <v>25658</v>
      </c>
      <c r="B2856" s="202" t="s">
        <v>2764</v>
      </c>
      <c r="D2856" s="203">
        <v>18</v>
      </c>
      <c r="E2856" s="203" t="s">
        <v>215</v>
      </c>
      <c r="F2856" s="202">
        <v>2020</v>
      </c>
      <c r="G2856" s="202">
        <v>2017868</v>
      </c>
      <c r="H2856">
        <v>17769</v>
      </c>
      <c r="I2856">
        <v>1017</v>
      </c>
      <c r="J2856">
        <v>2263</v>
      </c>
    </row>
    <row r="2857" spans="1:10" ht="14.5" x14ac:dyDescent="0.35">
      <c r="A2857" s="202">
        <v>25658</v>
      </c>
      <c r="B2857" s="202" t="s">
        <v>2765</v>
      </c>
      <c r="D2857" s="203">
        <v>19.100000000000001</v>
      </c>
      <c r="E2857" s="203" t="s">
        <v>215</v>
      </c>
      <c r="F2857" s="202">
        <v>2020</v>
      </c>
      <c r="G2857" s="205">
        <v>13970</v>
      </c>
      <c r="H2857">
        <v>5172</v>
      </c>
      <c r="I2857">
        <v>541</v>
      </c>
      <c r="J2857">
        <v>1204</v>
      </c>
    </row>
    <row r="2858" spans="1:10" ht="14.5" x14ac:dyDescent="0.35">
      <c r="A2858" s="202">
        <v>25658</v>
      </c>
      <c r="B2858" s="202" t="s">
        <v>2766</v>
      </c>
      <c r="D2858" s="203">
        <v>19.2</v>
      </c>
      <c r="E2858" s="203" t="s">
        <v>215</v>
      </c>
      <c r="F2858" s="204">
        <v>2020</v>
      </c>
      <c r="G2858" s="206">
        <v>184539</v>
      </c>
      <c r="H2858">
        <v>0</v>
      </c>
      <c r="I2858">
        <v>0</v>
      </c>
      <c r="J2858">
        <v>0</v>
      </c>
    </row>
    <row r="2859" spans="1:10" ht="14.5" x14ac:dyDescent="0.35">
      <c r="A2859" s="202">
        <v>25658</v>
      </c>
      <c r="B2859" s="202" t="s">
        <v>2767</v>
      </c>
      <c r="D2859" s="203">
        <v>19.3</v>
      </c>
      <c r="E2859" s="203" t="s">
        <v>215</v>
      </c>
      <c r="F2859" s="204">
        <v>2020</v>
      </c>
      <c r="G2859" s="205">
        <v>71971</v>
      </c>
      <c r="H2859">
        <v>265782</v>
      </c>
      <c r="I2859">
        <v>9857</v>
      </c>
      <c r="J2859">
        <v>21939</v>
      </c>
    </row>
    <row r="2860" spans="1:10" ht="14.5" x14ac:dyDescent="0.35">
      <c r="A2860" s="202">
        <v>25658</v>
      </c>
      <c r="B2860" s="202" t="s">
        <v>2768</v>
      </c>
      <c r="D2860" s="203">
        <v>19.399999999999999</v>
      </c>
      <c r="E2860" s="203" t="s">
        <v>215</v>
      </c>
      <c r="F2860" s="204">
        <v>2020</v>
      </c>
      <c r="G2860" s="206">
        <v>14427951</v>
      </c>
      <c r="H2860">
        <v>0</v>
      </c>
      <c r="I2860">
        <v>0</v>
      </c>
      <c r="J2860">
        <v>0</v>
      </c>
    </row>
    <row r="2861" spans="1:10" ht="14.5" x14ac:dyDescent="0.35">
      <c r="A2861" s="202">
        <v>25658</v>
      </c>
      <c r="B2861" s="202" t="s">
        <v>2758</v>
      </c>
      <c r="D2861" s="203">
        <v>2.1</v>
      </c>
      <c r="E2861" s="203" t="s">
        <v>215</v>
      </c>
      <c r="F2861" s="202">
        <v>2020</v>
      </c>
      <c r="G2861" s="202">
        <v>312840</v>
      </c>
      <c r="H2861">
        <v>263159</v>
      </c>
      <c r="I2861">
        <v>8599</v>
      </c>
      <c r="J2861">
        <v>19139</v>
      </c>
    </row>
    <row r="2862" spans="1:10" ht="14.5" x14ac:dyDescent="0.35">
      <c r="A2862" s="202">
        <v>25658</v>
      </c>
      <c r="B2862" s="202" t="s">
        <v>2769</v>
      </c>
      <c r="D2862" s="203">
        <v>21.1</v>
      </c>
      <c r="E2862" s="203" t="s">
        <v>215</v>
      </c>
      <c r="F2862" s="202">
        <v>2020</v>
      </c>
      <c r="G2862" s="202">
        <v>153291</v>
      </c>
      <c r="H2862">
        <v>3673</v>
      </c>
      <c r="I2862">
        <v>120</v>
      </c>
      <c r="J2862">
        <v>268</v>
      </c>
    </row>
    <row r="2863" spans="1:10" ht="14.5" x14ac:dyDescent="0.35">
      <c r="A2863" s="202">
        <v>25658</v>
      </c>
      <c r="B2863" s="202" t="s">
        <v>2770</v>
      </c>
      <c r="D2863" s="203">
        <v>21.2</v>
      </c>
      <c r="E2863" s="203" t="s">
        <v>215</v>
      </c>
      <c r="F2863" s="202">
        <v>2020</v>
      </c>
      <c r="G2863" s="202">
        <v>3624464</v>
      </c>
      <c r="H2863">
        <v>77038</v>
      </c>
      <c r="I2863">
        <v>2891</v>
      </c>
      <c r="J2863">
        <v>6435</v>
      </c>
    </row>
    <row r="2864" spans="1:10" ht="14.5" x14ac:dyDescent="0.35">
      <c r="A2864" s="202">
        <v>25658</v>
      </c>
      <c r="B2864" s="202" t="s">
        <v>4533</v>
      </c>
      <c r="D2864" s="203">
        <v>23</v>
      </c>
      <c r="E2864" s="203" t="s">
        <v>215</v>
      </c>
      <c r="F2864" s="202">
        <v>2020</v>
      </c>
      <c r="G2864" s="202">
        <v>266</v>
      </c>
      <c r="H2864">
        <v>21</v>
      </c>
      <c r="I2864">
        <v>1</v>
      </c>
      <c r="J2864">
        <v>3</v>
      </c>
    </row>
    <row r="2865" spans="1:10" ht="14.5" x14ac:dyDescent="0.35">
      <c r="A2865" s="202">
        <v>25658</v>
      </c>
      <c r="B2865" s="202" t="s">
        <v>2771</v>
      </c>
      <c r="D2865" s="203">
        <v>24</v>
      </c>
      <c r="E2865" s="203" t="s">
        <v>215</v>
      </c>
      <c r="F2865" s="202">
        <v>2020</v>
      </c>
      <c r="G2865" s="202">
        <v>2015</v>
      </c>
      <c r="H2865">
        <v>113</v>
      </c>
      <c r="I2865">
        <v>9</v>
      </c>
      <c r="J2865">
        <v>20</v>
      </c>
    </row>
    <row r="2866" spans="1:10" ht="14.5" x14ac:dyDescent="0.35">
      <c r="A2866" s="202">
        <v>25658</v>
      </c>
      <c r="B2866" s="202" t="s">
        <v>4534</v>
      </c>
      <c r="D2866" s="203">
        <v>3</v>
      </c>
      <c r="E2866" s="203" t="s">
        <v>215</v>
      </c>
      <c r="F2866" s="202">
        <v>2020</v>
      </c>
      <c r="G2866" s="202">
        <v>5008480</v>
      </c>
      <c r="H2866">
        <v>21499</v>
      </c>
      <c r="I2866">
        <v>906</v>
      </c>
      <c r="J2866">
        <v>2017</v>
      </c>
    </row>
    <row r="2867" spans="1:10" ht="14.5" x14ac:dyDescent="0.35">
      <c r="A2867" s="202">
        <v>25658</v>
      </c>
      <c r="B2867" s="202" t="s">
        <v>2759</v>
      </c>
      <c r="D2867" s="203">
        <v>5.0999999999999996</v>
      </c>
      <c r="E2867" s="203" t="s">
        <v>215</v>
      </c>
      <c r="F2867" s="202">
        <v>2020</v>
      </c>
      <c r="G2867" s="202">
        <v>19000259</v>
      </c>
      <c r="H2867">
        <v>169171</v>
      </c>
      <c r="I2867">
        <v>6829</v>
      </c>
      <c r="J2867">
        <v>15199</v>
      </c>
    </row>
    <row r="2868" spans="1:10" ht="14.5" x14ac:dyDescent="0.35">
      <c r="A2868" s="202">
        <v>25658</v>
      </c>
      <c r="B2868" s="202" t="s">
        <v>2760</v>
      </c>
      <c r="D2868" s="203">
        <v>5.2</v>
      </c>
      <c r="E2868" s="203" t="s">
        <v>215</v>
      </c>
      <c r="F2868" s="202">
        <v>2020</v>
      </c>
      <c r="G2868" s="202">
        <v>9846546</v>
      </c>
      <c r="H2868">
        <v>124641</v>
      </c>
      <c r="I2868">
        <v>5922</v>
      </c>
      <c r="J2868">
        <v>13182</v>
      </c>
    </row>
    <row r="2869" spans="1:10" ht="14.5" x14ac:dyDescent="0.35">
      <c r="A2869" s="202">
        <v>25658</v>
      </c>
      <c r="B2869" s="202" t="s">
        <v>2761</v>
      </c>
      <c r="D2869" s="203">
        <v>9</v>
      </c>
      <c r="E2869" s="203" t="s">
        <v>215</v>
      </c>
      <c r="F2869" s="202">
        <v>2020</v>
      </c>
      <c r="G2869" s="202">
        <v>14129</v>
      </c>
      <c r="H2869">
        <v>10514</v>
      </c>
      <c r="I2869">
        <v>583</v>
      </c>
      <c r="J2869">
        <v>1297</v>
      </c>
    </row>
    <row r="2870" spans="1:10" ht="14.5" x14ac:dyDescent="0.35">
      <c r="A2870" s="202">
        <v>25666</v>
      </c>
      <c r="B2870" s="202" t="s">
        <v>2772</v>
      </c>
      <c r="D2870" s="203">
        <v>1</v>
      </c>
      <c r="E2870" s="203" t="s">
        <v>215</v>
      </c>
      <c r="F2870" s="202">
        <v>2020</v>
      </c>
      <c r="G2870" s="202">
        <v>103901</v>
      </c>
      <c r="H2870">
        <v>10262</v>
      </c>
      <c r="I2870">
        <v>292</v>
      </c>
      <c r="J2870">
        <v>649</v>
      </c>
    </row>
    <row r="2871" spans="1:10" ht="14.5" x14ac:dyDescent="0.35">
      <c r="A2871" s="202">
        <v>25666</v>
      </c>
      <c r="B2871" s="202" t="s">
        <v>2776</v>
      </c>
      <c r="D2871" s="203">
        <v>17.100000000000001</v>
      </c>
      <c r="E2871" s="203" t="s">
        <v>215</v>
      </c>
      <c r="F2871" s="202">
        <v>2020</v>
      </c>
      <c r="G2871" s="204">
        <v>3699428</v>
      </c>
      <c r="H2871">
        <v>67182</v>
      </c>
      <c r="I2871">
        <v>2731</v>
      </c>
      <c r="J2871">
        <v>6078</v>
      </c>
    </row>
    <row r="2872" spans="1:10" ht="14.5" x14ac:dyDescent="0.35">
      <c r="A2872" s="202">
        <v>25666</v>
      </c>
      <c r="B2872" s="202" t="s">
        <v>2777</v>
      </c>
      <c r="D2872" s="203">
        <v>17.2</v>
      </c>
      <c r="E2872" s="203" t="s">
        <v>215</v>
      </c>
      <c r="F2872" s="202">
        <v>2020</v>
      </c>
      <c r="G2872" s="203">
        <v>4467</v>
      </c>
      <c r="H2872">
        <v>1074</v>
      </c>
      <c r="I2872">
        <v>40</v>
      </c>
      <c r="J2872">
        <v>89</v>
      </c>
    </row>
    <row r="2873" spans="1:10" ht="14.5" x14ac:dyDescent="0.35">
      <c r="A2873" s="202">
        <v>25666</v>
      </c>
      <c r="B2873" s="202" t="s">
        <v>2778</v>
      </c>
      <c r="D2873" s="203">
        <v>18</v>
      </c>
      <c r="E2873" s="203" t="s">
        <v>215</v>
      </c>
      <c r="F2873" s="202">
        <v>2020</v>
      </c>
      <c r="G2873" s="202">
        <v>1004585</v>
      </c>
      <c r="H2873">
        <v>5621</v>
      </c>
      <c r="I2873">
        <v>263</v>
      </c>
      <c r="J2873">
        <v>586</v>
      </c>
    </row>
    <row r="2874" spans="1:10" ht="14.5" x14ac:dyDescent="0.35">
      <c r="A2874" s="202">
        <v>25666</v>
      </c>
      <c r="B2874" s="202" t="s">
        <v>2779</v>
      </c>
      <c r="D2874" s="203">
        <v>19.100000000000001</v>
      </c>
      <c r="E2874" s="203" t="s">
        <v>215</v>
      </c>
      <c r="F2874" s="202">
        <v>2020</v>
      </c>
      <c r="G2874" s="205">
        <v>6633</v>
      </c>
      <c r="H2874">
        <v>7724</v>
      </c>
      <c r="I2874">
        <v>359</v>
      </c>
      <c r="J2874">
        <v>799</v>
      </c>
    </row>
    <row r="2875" spans="1:10" ht="14.5" x14ac:dyDescent="0.35">
      <c r="A2875" s="202">
        <v>25666</v>
      </c>
      <c r="B2875" s="202" t="s">
        <v>2780</v>
      </c>
      <c r="D2875" s="203">
        <v>19.2</v>
      </c>
      <c r="E2875" s="203" t="s">
        <v>215</v>
      </c>
      <c r="F2875" s="204">
        <v>2020</v>
      </c>
      <c r="G2875" s="206">
        <v>82259</v>
      </c>
      <c r="H2875">
        <v>0</v>
      </c>
      <c r="I2875">
        <v>0</v>
      </c>
      <c r="J2875">
        <v>0</v>
      </c>
    </row>
    <row r="2876" spans="1:10" ht="14.5" x14ac:dyDescent="0.35">
      <c r="A2876" s="202">
        <v>25666</v>
      </c>
      <c r="B2876" s="202" t="s">
        <v>2781</v>
      </c>
      <c r="D2876" s="203">
        <v>19.3</v>
      </c>
      <c r="E2876" s="203" t="s">
        <v>215</v>
      </c>
      <c r="F2876" s="204">
        <v>2020</v>
      </c>
      <c r="G2876" s="205">
        <v>82951</v>
      </c>
      <c r="H2876">
        <v>142553</v>
      </c>
      <c r="I2876">
        <v>5341</v>
      </c>
      <c r="J2876">
        <v>11887</v>
      </c>
    </row>
    <row r="2877" spans="1:10" ht="14.5" x14ac:dyDescent="0.35">
      <c r="A2877" s="202">
        <v>25666</v>
      </c>
      <c r="B2877" s="202" t="s">
        <v>2782</v>
      </c>
      <c r="D2877" s="203">
        <v>19.399999999999999</v>
      </c>
      <c r="E2877" s="203" t="s">
        <v>215</v>
      </c>
      <c r="F2877" s="204">
        <v>2020</v>
      </c>
      <c r="G2877" s="206">
        <v>23664998</v>
      </c>
      <c r="H2877">
        <v>0</v>
      </c>
      <c r="I2877">
        <v>0</v>
      </c>
      <c r="J2877">
        <v>0</v>
      </c>
    </row>
    <row r="2878" spans="1:10" ht="14.5" x14ac:dyDescent="0.35">
      <c r="A2878" s="202">
        <v>25666</v>
      </c>
      <c r="B2878" s="202" t="s">
        <v>2773</v>
      </c>
      <c r="D2878" s="203">
        <v>2.1</v>
      </c>
      <c r="E2878" s="203" t="s">
        <v>215</v>
      </c>
      <c r="F2878" s="202">
        <v>2020</v>
      </c>
      <c r="G2878" s="202">
        <v>89823</v>
      </c>
      <c r="H2878">
        <v>7251</v>
      </c>
      <c r="I2878">
        <v>186</v>
      </c>
      <c r="J2878">
        <v>415</v>
      </c>
    </row>
    <row r="2879" spans="1:10" ht="14.5" x14ac:dyDescent="0.35">
      <c r="A2879" s="202">
        <v>25666</v>
      </c>
      <c r="B2879" s="202" t="s">
        <v>2783</v>
      </c>
      <c r="D2879" s="203">
        <v>21.1</v>
      </c>
      <c r="E2879" s="203" t="s">
        <v>215</v>
      </c>
      <c r="F2879" s="202">
        <v>2020</v>
      </c>
      <c r="G2879" s="202">
        <v>81430</v>
      </c>
      <c r="H2879">
        <v>5445</v>
      </c>
      <c r="I2879">
        <v>176</v>
      </c>
      <c r="J2879">
        <v>392</v>
      </c>
    </row>
    <row r="2880" spans="1:10" ht="14.5" x14ac:dyDescent="0.35">
      <c r="A2880" s="202">
        <v>25666</v>
      </c>
      <c r="B2880" s="202" t="s">
        <v>2784</v>
      </c>
      <c r="D2880" s="203">
        <v>21.2</v>
      </c>
      <c r="E2880" s="203" t="s">
        <v>215</v>
      </c>
      <c r="F2880" s="202">
        <v>2020</v>
      </c>
      <c r="G2880" s="202">
        <v>5697247</v>
      </c>
      <c r="H2880">
        <v>40053</v>
      </c>
      <c r="I2880">
        <v>1448</v>
      </c>
      <c r="J2880">
        <v>3224</v>
      </c>
    </row>
    <row r="2881" spans="1:10" ht="14.5" x14ac:dyDescent="0.35">
      <c r="A2881" s="202">
        <v>25666</v>
      </c>
      <c r="B2881" s="202" t="s">
        <v>4535</v>
      </c>
      <c r="D2881" s="203">
        <v>3</v>
      </c>
      <c r="E2881" s="203" t="s">
        <v>215</v>
      </c>
      <c r="F2881" s="202">
        <v>2020</v>
      </c>
      <c r="G2881" s="202">
        <v>6190794</v>
      </c>
      <c r="H2881">
        <v>79916</v>
      </c>
      <c r="I2881">
        <v>3331</v>
      </c>
      <c r="J2881">
        <v>7414</v>
      </c>
    </row>
    <row r="2882" spans="1:10" ht="14.5" x14ac:dyDescent="0.35">
      <c r="A2882" s="202">
        <v>25666</v>
      </c>
      <c r="B2882" s="202" t="s">
        <v>2774</v>
      </c>
      <c r="D2882" s="203">
        <v>5.0999999999999996</v>
      </c>
      <c r="E2882" s="203" t="s">
        <v>215</v>
      </c>
      <c r="F2882" s="202">
        <v>2020</v>
      </c>
      <c r="G2882" s="202">
        <v>21106132</v>
      </c>
      <c r="H2882">
        <v>235756</v>
      </c>
      <c r="I2882">
        <v>9261</v>
      </c>
      <c r="J2882">
        <v>20613</v>
      </c>
    </row>
    <row r="2883" spans="1:10" ht="14.5" x14ac:dyDescent="0.35">
      <c r="A2883" s="202">
        <v>25666</v>
      </c>
      <c r="B2883" s="202" t="s">
        <v>2775</v>
      </c>
      <c r="D2883" s="203">
        <v>5.2</v>
      </c>
      <c r="E2883" s="203" t="s">
        <v>215</v>
      </c>
      <c r="F2883" s="202">
        <v>2020</v>
      </c>
      <c r="G2883" s="202">
        <v>14806353</v>
      </c>
      <c r="H2883">
        <v>168030</v>
      </c>
      <c r="I2883">
        <v>7387</v>
      </c>
      <c r="J2883">
        <v>16443</v>
      </c>
    </row>
    <row r="2884" spans="1:10" ht="14.5" x14ac:dyDescent="0.35">
      <c r="A2884" s="202">
        <v>25674</v>
      </c>
      <c r="B2884" s="202" t="s">
        <v>2785</v>
      </c>
      <c r="D2884" s="203">
        <v>1</v>
      </c>
      <c r="E2884" s="203" t="s">
        <v>215</v>
      </c>
      <c r="F2884" s="202">
        <v>2020</v>
      </c>
      <c r="G2884" s="202">
        <v>1774056</v>
      </c>
      <c r="H2884">
        <v>270826</v>
      </c>
      <c r="I2884">
        <v>8715</v>
      </c>
      <c r="J2884">
        <v>19397</v>
      </c>
    </row>
    <row r="2885" spans="1:10" ht="14.5" x14ac:dyDescent="0.35">
      <c r="A2885" s="202">
        <v>25674</v>
      </c>
      <c r="B2885" s="202" t="s">
        <v>2790</v>
      </c>
      <c r="D2885" s="203">
        <v>17.100000000000001</v>
      </c>
      <c r="E2885" s="203" t="s">
        <v>215</v>
      </c>
      <c r="F2885" s="202">
        <v>2020</v>
      </c>
      <c r="G2885" s="204">
        <v>96538395</v>
      </c>
      <c r="H2885">
        <v>1349904</v>
      </c>
      <c r="I2885">
        <v>43181</v>
      </c>
      <c r="J2885">
        <v>96112</v>
      </c>
    </row>
    <row r="2886" spans="1:10" ht="14.5" x14ac:dyDescent="0.35">
      <c r="A2886" s="202">
        <v>25674</v>
      </c>
      <c r="B2886" s="202" t="s">
        <v>2791</v>
      </c>
      <c r="D2886" s="203">
        <v>17.2</v>
      </c>
      <c r="E2886" s="203" t="s">
        <v>215</v>
      </c>
      <c r="F2886" s="202">
        <v>2020</v>
      </c>
      <c r="G2886" s="203">
        <v>5527000</v>
      </c>
      <c r="H2886">
        <v>60532</v>
      </c>
      <c r="I2886">
        <v>2291</v>
      </c>
      <c r="J2886">
        <v>5099</v>
      </c>
    </row>
    <row r="2887" spans="1:10" ht="14.5" x14ac:dyDescent="0.35">
      <c r="A2887" s="202">
        <v>25674</v>
      </c>
      <c r="B2887" s="202" t="s">
        <v>2792</v>
      </c>
      <c r="D2887" s="203">
        <v>18</v>
      </c>
      <c r="E2887" s="203" t="s">
        <v>215</v>
      </c>
      <c r="F2887" s="202">
        <v>2020</v>
      </c>
      <c r="G2887" s="202">
        <v>3592579</v>
      </c>
      <c r="H2887">
        <v>67994</v>
      </c>
      <c r="I2887">
        <v>2671</v>
      </c>
      <c r="J2887">
        <v>5945</v>
      </c>
    </row>
    <row r="2888" spans="1:10" ht="14.5" x14ac:dyDescent="0.35">
      <c r="A2888" s="202">
        <v>25674</v>
      </c>
      <c r="B2888" s="202" t="s">
        <v>2793</v>
      </c>
      <c r="D2888" s="203">
        <v>19.3</v>
      </c>
      <c r="E2888" s="203" t="s">
        <v>215</v>
      </c>
      <c r="F2888" s="204">
        <v>2020</v>
      </c>
      <c r="G2888" s="205">
        <v>355642</v>
      </c>
      <c r="H2888">
        <v>525276</v>
      </c>
      <c r="I2888">
        <v>19425</v>
      </c>
      <c r="J2888">
        <v>43237</v>
      </c>
    </row>
    <row r="2889" spans="1:10" ht="14.5" x14ac:dyDescent="0.35">
      <c r="A2889" s="202">
        <v>25674</v>
      </c>
      <c r="B2889" s="202" t="s">
        <v>2794</v>
      </c>
      <c r="D2889" s="203">
        <v>19.399999999999999</v>
      </c>
      <c r="E2889" s="203" t="s">
        <v>215</v>
      </c>
      <c r="F2889" s="204">
        <v>2020</v>
      </c>
      <c r="G2889" s="206">
        <v>51721036</v>
      </c>
      <c r="H2889">
        <v>0</v>
      </c>
      <c r="I2889">
        <v>0</v>
      </c>
      <c r="J2889">
        <v>0</v>
      </c>
    </row>
    <row r="2890" spans="1:10" ht="14.5" x14ac:dyDescent="0.35">
      <c r="A2890" s="202">
        <v>25674</v>
      </c>
      <c r="B2890" s="202" t="s">
        <v>2786</v>
      </c>
      <c r="D2890" s="203">
        <v>2.1</v>
      </c>
      <c r="E2890" s="203" t="s">
        <v>215</v>
      </c>
      <c r="F2890" s="202">
        <v>2020</v>
      </c>
      <c r="G2890" s="202">
        <v>1435107</v>
      </c>
      <c r="H2890">
        <v>173017</v>
      </c>
      <c r="I2890">
        <v>4795</v>
      </c>
      <c r="J2890">
        <v>10673</v>
      </c>
    </row>
    <row r="2891" spans="1:10" ht="14.5" x14ac:dyDescent="0.35">
      <c r="A2891" s="202">
        <v>25674</v>
      </c>
      <c r="B2891" s="202" t="s">
        <v>2795</v>
      </c>
      <c r="D2891" s="203">
        <v>21.2</v>
      </c>
      <c r="E2891" s="203" t="s">
        <v>215</v>
      </c>
      <c r="F2891" s="202">
        <v>2020</v>
      </c>
      <c r="G2891" s="202">
        <v>9330290</v>
      </c>
      <c r="H2891">
        <v>120000</v>
      </c>
      <c r="I2891">
        <v>4371</v>
      </c>
      <c r="J2891">
        <v>9728</v>
      </c>
    </row>
    <row r="2892" spans="1:10" ht="14.5" x14ac:dyDescent="0.35">
      <c r="A2892" s="202">
        <v>25674</v>
      </c>
      <c r="B2892" s="202" t="s">
        <v>2796</v>
      </c>
      <c r="D2892" s="203">
        <v>23</v>
      </c>
      <c r="E2892" s="203" t="s">
        <v>215</v>
      </c>
      <c r="F2892" s="202">
        <v>2020</v>
      </c>
      <c r="G2892" s="202">
        <v>5262</v>
      </c>
      <c r="H2892">
        <v>301</v>
      </c>
      <c r="I2892">
        <v>20</v>
      </c>
      <c r="J2892">
        <v>45</v>
      </c>
    </row>
    <row r="2893" spans="1:10" ht="14.5" x14ac:dyDescent="0.35">
      <c r="A2893" s="202">
        <v>25674</v>
      </c>
      <c r="B2893" s="202" t="s">
        <v>4536</v>
      </c>
      <c r="D2893" s="203">
        <v>3</v>
      </c>
      <c r="E2893" s="203" t="s">
        <v>215</v>
      </c>
      <c r="F2893" s="202">
        <v>2020</v>
      </c>
      <c r="G2893" s="202">
        <v>6692026</v>
      </c>
      <c r="H2893">
        <v>41818</v>
      </c>
      <c r="I2893">
        <v>1997</v>
      </c>
      <c r="J2893">
        <v>4445</v>
      </c>
    </row>
    <row r="2894" spans="1:10" ht="14.5" x14ac:dyDescent="0.35">
      <c r="A2894" s="202">
        <v>25674</v>
      </c>
      <c r="B2894" s="202" t="s">
        <v>2787</v>
      </c>
      <c r="D2894" s="203">
        <v>5.0999999999999996</v>
      </c>
      <c r="E2894" s="203" t="s">
        <v>215</v>
      </c>
      <c r="F2894" s="202">
        <v>2020</v>
      </c>
      <c r="G2894" s="202">
        <v>15303626</v>
      </c>
      <c r="H2894">
        <v>570939</v>
      </c>
      <c r="I2894">
        <v>21285</v>
      </c>
      <c r="J2894">
        <v>47377</v>
      </c>
    </row>
    <row r="2895" spans="1:10" ht="14.5" x14ac:dyDescent="0.35">
      <c r="A2895" s="202">
        <v>25674</v>
      </c>
      <c r="B2895" s="202" t="s">
        <v>2788</v>
      </c>
      <c r="D2895" s="203">
        <v>5.2</v>
      </c>
      <c r="E2895" s="203" t="s">
        <v>215</v>
      </c>
      <c r="F2895" s="202">
        <v>2020</v>
      </c>
      <c r="G2895" s="202">
        <v>8069406</v>
      </c>
      <c r="H2895">
        <v>276110</v>
      </c>
      <c r="I2895">
        <v>11715</v>
      </c>
      <c r="J2895">
        <v>26074</v>
      </c>
    </row>
    <row r="2896" spans="1:10" ht="14.5" x14ac:dyDescent="0.35">
      <c r="A2896" s="202">
        <v>25674</v>
      </c>
      <c r="B2896" s="202" t="s">
        <v>2789</v>
      </c>
      <c r="D2896" s="203">
        <v>9</v>
      </c>
      <c r="E2896" s="203" t="s">
        <v>215</v>
      </c>
      <c r="F2896" s="202">
        <v>2020</v>
      </c>
      <c r="G2896" s="202">
        <v>12176033</v>
      </c>
      <c r="H2896">
        <v>431662</v>
      </c>
      <c r="I2896">
        <v>17248</v>
      </c>
      <c r="J2896">
        <v>38391</v>
      </c>
    </row>
    <row r="2897" spans="1:10" ht="14.5" x14ac:dyDescent="0.35">
      <c r="A2897" s="202">
        <v>25682</v>
      </c>
      <c r="B2897" s="202" t="s">
        <v>2797</v>
      </c>
      <c r="D2897" s="203">
        <v>1</v>
      </c>
      <c r="E2897" s="203" t="s">
        <v>215</v>
      </c>
      <c r="F2897" s="202">
        <v>2020</v>
      </c>
      <c r="G2897" s="202">
        <v>57594</v>
      </c>
      <c r="H2897">
        <v>5968</v>
      </c>
      <c r="I2897">
        <v>166</v>
      </c>
      <c r="J2897">
        <v>371</v>
      </c>
    </row>
    <row r="2898" spans="1:10" ht="14.5" x14ac:dyDescent="0.35">
      <c r="A2898" s="202">
        <v>25682</v>
      </c>
      <c r="B2898" s="202" t="s">
        <v>2802</v>
      </c>
      <c r="D2898" s="203">
        <v>17.100000000000001</v>
      </c>
      <c r="E2898" s="203" t="s">
        <v>215</v>
      </c>
      <c r="F2898" s="202">
        <v>2020</v>
      </c>
      <c r="G2898" s="204">
        <v>2922727</v>
      </c>
      <c r="H2898">
        <v>131759</v>
      </c>
      <c r="I2898">
        <v>4503</v>
      </c>
      <c r="J2898">
        <v>10023</v>
      </c>
    </row>
    <row r="2899" spans="1:10" ht="14.5" x14ac:dyDescent="0.35">
      <c r="A2899" s="202">
        <v>25682</v>
      </c>
      <c r="B2899" s="202" t="s">
        <v>2803</v>
      </c>
      <c r="D2899" s="203">
        <v>17.2</v>
      </c>
      <c r="E2899" s="203" t="s">
        <v>215</v>
      </c>
      <c r="F2899" s="202">
        <v>2020</v>
      </c>
      <c r="G2899" s="203">
        <v>2230</v>
      </c>
      <c r="H2899">
        <v>3403</v>
      </c>
      <c r="I2899">
        <v>183</v>
      </c>
      <c r="J2899">
        <v>407</v>
      </c>
    </row>
    <row r="2900" spans="1:10" ht="14.5" x14ac:dyDescent="0.35">
      <c r="A2900" s="202">
        <v>25682</v>
      </c>
      <c r="B2900" s="202" t="s">
        <v>2804</v>
      </c>
      <c r="D2900" s="203">
        <v>18</v>
      </c>
      <c r="E2900" s="203" t="s">
        <v>215</v>
      </c>
      <c r="F2900" s="202">
        <v>2020</v>
      </c>
      <c r="G2900" s="202">
        <v>812084</v>
      </c>
      <c r="H2900">
        <v>10779</v>
      </c>
      <c r="I2900">
        <v>486</v>
      </c>
      <c r="J2900">
        <v>1082</v>
      </c>
    </row>
    <row r="2901" spans="1:10" ht="14.5" x14ac:dyDescent="0.35">
      <c r="A2901" s="202">
        <v>25682</v>
      </c>
      <c r="B2901" s="202" t="s">
        <v>2805</v>
      </c>
      <c r="D2901" s="203">
        <v>19.100000000000001</v>
      </c>
      <c r="E2901" s="203" t="s">
        <v>215</v>
      </c>
      <c r="F2901" s="202">
        <v>2020</v>
      </c>
      <c r="G2901" s="205">
        <v>18482</v>
      </c>
      <c r="H2901">
        <v>3805</v>
      </c>
      <c r="I2901">
        <v>120</v>
      </c>
      <c r="J2901">
        <v>267</v>
      </c>
    </row>
    <row r="2902" spans="1:10" ht="14.5" x14ac:dyDescent="0.35">
      <c r="A2902" s="202">
        <v>25682</v>
      </c>
      <c r="B2902" s="202" t="s">
        <v>2806</v>
      </c>
      <c r="D2902" s="203">
        <v>19.2</v>
      </c>
      <c r="E2902" s="203" t="s">
        <v>215</v>
      </c>
      <c r="F2902" s="204">
        <v>2020</v>
      </c>
      <c r="G2902" s="206">
        <v>267839</v>
      </c>
      <c r="H2902">
        <v>0</v>
      </c>
      <c r="I2902">
        <v>0</v>
      </c>
      <c r="J2902">
        <v>0</v>
      </c>
    </row>
    <row r="2903" spans="1:10" ht="14.5" x14ac:dyDescent="0.35">
      <c r="A2903" s="202">
        <v>25682</v>
      </c>
      <c r="B2903" s="202" t="s">
        <v>2807</v>
      </c>
      <c r="D2903" s="203">
        <v>19.3</v>
      </c>
      <c r="E2903" s="203" t="s">
        <v>215</v>
      </c>
      <c r="F2903" s="204">
        <v>2020</v>
      </c>
      <c r="G2903" s="205">
        <v>105021</v>
      </c>
      <c r="H2903">
        <v>358784</v>
      </c>
      <c r="I2903">
        <v>12580</v>
      </c>
      <c r="J2903">
        <v>28000</v>
      </c>
    </row>
    <row r="2904" spans="1:10" ht="14.5" x14ac:dyDescent="0.35">
      <c r="A2904" s="202">
        <v>25682</v>
      </c>
      <c r="B2904" s="202" t="s">
        <v>2808</v>
      </c>
      <c r="D2904" s="203">
        <v>19.399999999999999</v>
      </c>
      <c r="E2904" s="203" t="s">
        <v>215</v>
      </c>
      <c r="F2904" s="204">
        <v>2020</v>
      </c>
      <c r="G2904" s="206">
        <v>14566501</v>
      </c>
      <c r="H2904">
        <v>0</v>
      </c>
      <c r="I2904">
        <v>0</v>
      </c>
      <c r="J2904">
        <v>0</v>
      </c>
    </row>
    <row r="2905" spans="1:10" ht="14.5" x14ac:dyDescent="0.35">
      <c r="A2905" s="202">
        <v>25682</v>
      </c>
      <c r="B2905" s="202" t="s">
        <v>2798</v>
      </c>
      <c r="D2905" s="203">
        <v>2.1</v>
      </c>
      <c r="E2905" s="203" t="s">
        <v>215</v>
      </c>
      <c r="F2905" s="202">
        <v>2020</v>
      </c>
      <c r="G2905" s="202">
        <v>611566</v>
      </c>
      <c r="H2905">
        <v>6107</v>
      </c>
      <c r="I2905">
        <v>153</v>
      </c>
      <c r="J2905">
        <v>340</v>
      </c>
    </row>
    <row r="2906" spans="1:10" ht="14.5" x14ac:dyDescent="0.35">
      <c r="A2906" s="202">
        <v>25682</v>
      </c>
      <c r="B2906" s="202" t="s">
        <v>2809</v>
      </c>
      <c r="D2906" s="203">
        <v>21.1</v>
      </c>
      <c r="E2906" s="203" t="s">
        <v>215</v>
      </c>
      <c r="F2906" s="202">
        <v>2020</v>
      </c>
      <c r="G2906" s="202">
        <v>223386</v>
      </c>
      <c r="H2906">
        <v>2935</v>
      </c>
      <c r="I2906">
        <v>95</v>
      </c>
      <c r="J2906">
        <v>212</v>
      </c>
    </row>
    <row r="2907" spans="1:10" ht="14.5" x14ac:dyDescent="0.35">
      <c r="A2907" s="202">
        <v>25682</v>
      </c>
      <c r="B2907" s="202" t="s">
        <v>2810</v>
      </c>
      <c r="D2907" s="203">
        <v>21.2</v>
      </c>
      <c r="E2907" s="203" t="s">
        <v>215</v>
      </c>
      <c r="F2907" s="202">
        <v>2020</v>
      </c>
      <c r="G2907" s="202">
        <v>3616272</v>
      </c>
      <c r="H2907">
        <v>106292</v>
      </c>
      <c r="I2907">
        <v>3878</v>
      </c>
      <c r="J2907">
        <v>8631</v>
      </c>
    </row>
    <row r="2908" spans="1:10" ht="14.5" x14ac:dyDescent="0.35">
      <c r="A2908" s="202">
        <v>25682</v>
      </c>
      <c r="B2908" s="202" t="s">
        <v>2811</v>
      </c>
      <c r="D2908" s="203">
        <v>23</v>
      </c>
      <c r="E2908" s="203" t="s">
        <v>215</v>
      </c>
      <c r="F2908" s="202">
        <v>2020</v>
      </c>
      <c r="G2908" s="202">
        <v>4459</v>
      </c>
      <c r="H2908">
        <v>88</v>
      </c>
      <c r="I2908">
        <v>5</v>
      </c>
      <c r="J2908">
        <v>12</v>
      </c>
    </row>
    <row r="2909" spans="1:10" ht="14.5" x14ac:dyDescent="0.35">
      <c r="A2909" s="202">
        <v>25682</v>
      </c>
      <c r="B2909" s="202" t="s">
        <v>4537</v>
      </c>
      <c r="D2909" s="203">
        <v>3</v>
      </c>
      <c r="E2909" s="203" t="s">
        <v>215</v>
      </c>
      <c r="F2909" s="202">
        <v>2020</v>
      </c>
      <c r="G2909" s="202">
        <v>5100647</v>
      </c>
      <c r="H2909">
        <v>26097</v>
      </c>
      <c r="I2909">
        <v>1349</v>
      </c>
      <c r="J2909">
        <v>3002</v>
      </c>
    </row>
    <row r="2910" spans="1:10" ht="14.5" x14ac:dyDescent="0.35">
      <c r="A2910" s="202">
        <v>25682</v>
      </c>
      <c r="B2910" s="202" t="s">
        <v>2799</v>
      </c>
      <c r="D2910" s="203">
        <v>5.0999999999999996</v>
      </c>
      <c r="E2910" s="203" t="s">
        <v>215</v>
      </c>
      <c r="F2910" s="202">
        <v>2020</v>
      </c>
      <c r="G2910" s="202">
        <v>14782763</v>
      </c>
      <c r="H2910">
        <v>236691</v>
      </c>
      <c r="I2910">
        <v>8497</v>
      </c>
      <c r="J2910">
        <v>18913</v>
      </c>
    </row>
    <row r="2911" spans="1:10" ht="14.5" x14ac:dyDescent="0.35">
      <c r="A2911" s="202">
        <v>25682</v>
      </c>
      <c r="B2911" s="202" t="s">
        <v>2800</v>
      </c>
      <c r="D2911" s="203">
        <v>5.2</v>
      </c>
      <c r="E2911" s="203" t="s">
        <v>215</v>
      </c>
      <c r="F2911" s="202">
        <v>2020</v>
      </c>
      <c r="G2911" s="202">
        <v>6879542</v>
      </c>
      <c r="H2911">
        <v>173430</v>
      </c>
      <c r="I2911">
        <v>7300</v>
      </c>
      <c r="J2911">
        <v>16249</v>
      </c>
    </row>
    <row r="2912" spans="1:10" ht="14.5" x14ac:dyDescent="0.35">
      <c r="A2912" s="202">
        <v>25682</v>
      </c>
      <c r="B2912" s="202" t="s">
        <v>2801</v>
      </c>
      <c r="D2912" s="203">
        <v>9</v>
      </c>
      <c r="E2912" s="203" t="s">
        <v>215</v>
      </c>
      <c r="F2912" s="202">
        <v>2020</v>
      </c>
      <c r="G2912" s="202">
        <v>15781</v>
      </c>
      <c r="H2912">
        <v>2362</v>
      </c>
      <c r="I2912">
        <v>84</v>
      </c>
      <c r="J2912">
        <v>186</v>
      </c>
    </row>
    <row r="2913" spans="1:10" ht="14.5" x14ac:dyDescent="0.35">
      <c r="A2913" s="202">
        <v>25712</v>
      </c>
      <c r="B2913" s="202" t="s">
        <v>2814</v>
      </c>
      <c r="D2913" s="203">
        <v>17.100000000000001</v>
      </c>
      <c r="E2913" s="203" t="s">
        <v>215</v>
      </c>
      <c r="F2913" s="202">
        <v>2020</v>
      </c>
      <c r="G2913" s="204">
        <v>489</v>
      </c>
      <c r="H2913">
        <v>5</v>
      </c>
      <c r="I2913">
        <v>0</v>
      </c>
      <c r="J2913">
        <v>0</v>
      </c>
    </row>
    <row r="2914" spans="1:10" ht="14.5" x14ac:dyDescent="0.35">
      <c r="A2914" s="202">
        <v>25712</v>
      </c>
      <c r="B2914" s="202" t="s">
        <v>4538</v>
      </c>
      <c r="D2914" s="203">
        <v>17.2</v>
      </c>
      <c r="E2914" s="203" t="s">
        <v>215</v>
      </c>
      <c r="F2914" s="202">
        <v>2020</v>
      </c>
      <c r="G2914" s="203">
        <v>0</v>
      </c>
      <c r="H2914">
        <v>0</v>
      </c>
      <c r="I2914">
        <v>0</v>
      </c>
      <c r="J2914">
        <v>0</v>
      </c>
    </row>
    <row r="2915" spans="1:10" ht="14.5" x14ac:dyDescent="0.35">
      <c r="A2915" s="202">
        <v>25712</v>
      </c>
      <c r="B2915" s="202" t="s">
        <v>2815</v>
      </c>
      <c r="D2915" s="203">
        <v>19.100000000000001</v>
      </c>
      <c r="E2915" s="203" t="s">
        <v>215</v>
      </c>
      <c r="F2915" s="202">
        <v>2020</v>
      </c>
      <c r="G2915" s="205">
        <v>2721069</v>
      </c>
      <c r="H2915">
        <v>269341</v>
      </c>
      <c r="I2915">
        <v>16663</v>
      </c>
      <c r="J2915">
        <v>23541</v>
      </c>
    </row>
    <row r="2916" spans="1:10" ht="14.5" x14ac:dyDescent="0.35">
      <c r="A2916" s="202">
        <v>25712</v>
      </c>
      <c r="B2916" s="202" t="s">
        <v>2816</v>
      </c>
      <c r="D2916" s="203">
        <v>19.2</v>
      </c>
      <c r="E2916" s="203" t="s">
        <v>215</v>
      </c>
      <c r="F2916" s="204">
        <v>2020</v>
      </c>
      <c r="G2916" s="206">
        <v>60323062</v>
      </c>
      <c r="H2916">
        <v>0</v>
      </c>
      <c r="I2916">
        <v>0</v>
      </c>
      <c r="J2916">
        <v>0</v>
      </c>
    </row>
    <row r="2917" spans="1:10" ht="14.5" x14ac:dyDescent="0.35">
      <c r="A2917" s="202">
        <v>25712</v>
      </c>
      <c r="B2917" s="202" t="s">
        <v>2817</v>
      </c>
      <c r="D2917" s="203">
        <v>21.1</v>
      </c>
      <c r="E2917" s="203" t="s">
        <v>215</v>
      </c>
      <c r="F2917" s="202">
        <v>2020</v>
      </c>
      <c r="G2917" s="202">
        <v>33346797</v>
      </c>
      <c r="H2917">
        <v>126760</v>
      </c>
      <c r="I2917">
        <v>7841</v>
      </c>
      <c r="J2917">
        <v>11104</v>
      </c>
    </row>
    <row r="2918" spans="1:10" ht="14.5" x14ac:dyDescent="0.35">
      <c r="A2918" s="202">
        <v>25712</v>
      </c>
      <c r="B2918" s="202" t="s">
        <v>2812</v>
      </c>
      <c r="D2918" s="203">
        <v>4</v>
      </c>
      <c r="E2918" s="203" t="s">
        <v>215</v>
      </c>
      <c r="F2918" s="202">
        <v>2020</v>
      </c>
      <c r="G2918" s="202">
        <v>13436767</v>
      </c>
      <c r="H2918">
        <v>107498</v>
      </c>
      <c r="I2918">
        <v>6650</v>
      </c>
      <c r="J2918">
        <v>9772</v>
      </c>
    </row>
    <row r="2919" spans="1:10" ht="14.5" x14ac:dyDescent="0.35">
      <c r="A2919" s="202">
        <v>25712</v>
      </c>
      <c r="B2919" s="202" t="s">
        <v>2813</v>
      </c>
      <c r="D2919" s="203">
        <v>9</v>
      </c>
      <c r="E2919" s="203" t="s">
        <v>215</v>
      </c>
      <c r="F2919" s="202">
        <v>2020</v>
      </c>
      <c r="G2919" s="202">
        <v>11339</v>
      </c>
      <c r="H2919">
        <v>134</v>
      </c>
      <c r="I2919">
        <v>9</v>
      </c>
      <c r="J2919">
        <v>0</v>
      </c>
    </row>
    <row r="2920" spans="1:10" ht="14.5" x14ac:dyDescent="0.35">
      <c r="A2920" s="202">
        <v>25844</v>
      </c>
      <c r="B2920" s="202" t="s">
        <v>2818</v>
      </c>
      <c r="D2920" s="203">
        <v>1</v>
      </c>
      <c r="E2920" s="203" t="s">
        <v>215</v>
      </c>
      <c r="F2920" s="202">
        <v>2020</v>
      </c>
      <c r="G2920" s="202">
        <v>168383</v>
      </c>
      <c r="H2920">
        <v>1718</v>
      </c>
      <c r="I2920">
        <v>69</v>
      </c>
      <c r="J2920">
        <v>152</v>
      </c>
    </row>
    <row r="2921" spans="1:10" ht="14.5" x14ac:dyDescent="0.35">
      <c r="A2921" s="202">
        <v>25844</v>
      </c>
      <c r="B2921" s="202" t="s">
        <v>2823</v>
      </c>
      <c r="D2921" s="203">
        <v>17.100000000000001</v>
      </c>
      <c r="E2921" s="203" t="s">
        <v>215</v>
      </c>
      <c r="F2921" s="202">
        <v>2020</v>
      </c>
      <c r="G2921" s="204">
        <v>1007400</v>
      </c>
      <c r="H2921">
        <v>14300</v>
      </c>
      <c r="I2921">
        <v>657</v>
      </c>
      <c r="J2921">
        <v>1399</v>
      </c>
    </row>
    <row r="2922" spans="1:10" ht="14.5" x14ac:dyDescent="0.35">
      <c r="A2922" s="202">
        <v>25844</v>
      </c>
      <c r="B2922" s="202" t="s">
        <v>2824</v>
      </c>
      <c r="D2922" s="203">
        <v>17.2</v>
      </c>
      <c r="E2922" s="203" t="s">
        <v>215</v>
      </c>
      <c r="F2922" s="202">
        <v>2020</v>
      </c>
      <c r="G2922" s="203">
        <v>52504</v>
      </c>
      <c r="H2922">
        <v>196</v>
      </c>
      <c r="I2922">
        <v>10</v>
      </c>
      <c r="J2922">
        <v>17</v>
      </c>
    </row>
    <row r="2923" spans="1:10" ht="14.5" x14ac:dyDescent="0.35">
      <c r="A2923" s="202">
        <v>25844</v>
      </c>
      <c r="B2923" s="202" t="s">
        <v>2825</v>
      </c>
      <c r="D2923" s="203">
        <v>18</v>
      </c>
      <c r="E2923" s="203" t="s">
        <v>215</v>
      </c>
      <c r="F2923" s="202">
        <v>2020</v>
      </c>
      <c r="G2923" s="202">
        <v>377713</v>
      </c>
      <c r="H2923">
        <v>1845</v>
      </c>
      <c r="I2923">
        <v>88</v>
      </c>
      <c r="J2923">
        <v>158</v>
      </c>
    </row>
    <row r="2924" spans="1:10" ht="14.5" x14ac:dyDescent="0.35">
      <c r="A2924" s="202">
        <v>25844</v>
      </c>
      <c r="B2924" s="202" t="s">
        <v>2826</v>
      </c>
      <c r="D2924" s="203">
        <v>19.3</v>
      </c>
      <c r="E2924" s="203" t="s">
        <v>215</v>
      </c>
      <c r="F2924" s="204">
        <v>2020</v>
      </c>
      <c r="G2924" s="205">
        <v>29871</v>
      </c>
      <c r="H2924">
        <v>80960</v>
      </c>
      <c r="I2924">
        <v>3557</v>
      </c>
      <c r="J2924">
        <v>7440</v>
      </c>
    </row>
    <row r="2925" spans="1:10" ht="14.5" x14ac:dyDescent="0.35">
      <c r="A2925" s="202">
        <v>25844</v>
      </c>
      <c r="B2925" s="202" t="s">
        <v>2827</v>
      </c>
      <c r="D2925" s="203">
        <v>19.399999999999999</v>
      </c>
      <c r="E2925" s="203" t="s">
        <v>215</v>
      </c>
      <c r="F2925" s="204">
        <v>2020</v>
      </c>
      <c r="G2925" s="206">
        <v>6117171</v>
      </c>
      <c r="H2925">
        <v>0</v>
      </c>
      <c r="I2925">
        <v>0</v>
      </c>
      <c r="J2925">
        <v>0</v>
      </c>
    </row>
    <row r="2926" spans="1:10" ht="14.5" x14ac:dyDescent="0.35">
      <c r="A2926" s="202">
        <v>25844</v>
      </c>
      <c r="B2926" s="202" t="s">
        <v>2819</v>
      </c>
      <c r="D2926" s="203">
        <v>2.1</v>
      </c>
      <c r="E2926" s="203" t="s">
        <v>215</v>
      </c>
      <c r="F2926" s="202">
        <v>2020</v>
      </c>
      <c r="G2926" s="202">
        <v>1075811</v>
      </c>
      <c r="H2926">
        <v>5051</v>
      </c>
      <c r="I2926">
        <v>238</v>
      </c>
      <c r="J2926">
        <v>453</v>
      </c>
    </row>
    <row r="2927" spans="1:10" ht="14.5" x14ac:dyDescent="0.35">
      <c r="A2927" s="202">
        <v>25844</v>
      </c>
      <c r="B2927" s="202" t="s">
        <v>2828</v>
      </c>
      <c r="D2927" s="203">
        <v>21.2</v>
      </c>
      <c r="E2927" s="203" t="s">
        <v>215</v>
      </c>
      <c r="F2927" s="202">
        <v>2020</v>
      </c>
      <c r="G2927" s="202">
        <v>2126025</v>
      </c>
      <c r="H2927">
        <v>31543</v>
      </c>
      <c r="I2927">
        <v>1365</v>
      </c>
      <c r="J2927">
        <v>2837</v>
      </c>
    </row>
    <row r="2928" spans="1:10" ht="14.5" x14ac:dyDescent="0.35">
      <c r="A2928" s="202">
        <v>25844</v>
      </c>
      <c r="B2928" s="202" t="s">
        <v>4539</v>
      </c>
      <c r="D2928" s="203">
        <v>3</v>
      </c>
      <c r="E2928" s="203" t="s">
        <v>215</v>
      </c>
      <c r="F2928" s="202">
        <v>2020</v>
      </c>
      <c r="G2928" s="202">
        <v>414330</v>
      </c>
      <c r="H2928">
        <v>4412</v>
      </c>
      <c r="I2928">
        <v>205</v>
      </c>
      <c r="J2928">
        <v>388</v>
      </c>
    </row>
    <row r="2929" spans="1:10" ht="14.5" x14ac:dyDescent="0.35">
      <c r="A2929" s="202">
        <v>25844</v>
      </c>
      <c r="B2929" s="202" t="s">
        <v>2820</v>
      </c>
      <c r="D2929" s="203">
        <v>5.0999999999999996</v>
      </c>
      <c r="E2929" s="203" t="s">
        <v>215</v>
      </c>
      <c r="F2929" s="202">
        <v>2020</v>
      </c>
      <c r="G2929" s="202">
        <v>7268335</v>
      </c>
      <c r="H2929">
        <v>56675</v>
      </c>
      <c r="I2929">
        <v>2625</v>
      </c>
      <c r="J2929">
        <v>5444</v>
      </c>
    </row>
    <row r="2930" spans="1:10" ht="14.5" x14ac:dyDescent="0.35">
      <c r="A2930" s="202">
        <v>25844</v>
      </c>
      <c r="B2930" s="202" t="s">
        <v>2821</v>
      </c>
      <c r="D2930" s="203">
        <v>5.2</v>
      </c>
      <c r="E2930" s="203" t="s">
        <v>215</v>
      </c>
      <c r="F2930" s="202">
        <v>2020</v>
      </c>
      <c r="G2930" s="202">
        <v>4006396</v>
      </c>
      <c r="H2930">
        <v>65096</v>
      </c>
      <c r="I2930">
        <v>2975</v>
      </c>
      <c r="J2930">
        <v>6241</v>
      </c>
    </row>
    <row r="2931" spans="1:10" ht="14.5" x14ac:dyDescent="0.35">
      <c r="A2931" s="202">
        <v>25844</v>
      </c>
      <c r="B2931" s="202" t="s">
        <v>2822</v>
      </c>
      <c r="D2931" s="203">
        <v>9</v>
      </c>
      <c r="E2931" s="203" t="s">
        <v>215</v>
      </c>
      <c r="F2931" s="202">
        <v>2020</v>
      </c>
      <c r="G2931" s="202">
        <v>314062</v>
      </c>
      <c r="H2931">
        <v>5201</v>
      </c>
      <c r="I2931">
        <v>236</v>
      </c>
      <c r="J2931">
        <v>400</v>
      </c>
    </row>
    <row r="2932" spans="1:10" ht="14.5" x14ac:dyDescent="0.35">
      <c r="A2932" s="202">
        <v>25887</v>
      </c>
      <c r="B2932" s="202" t="s">
        <v>4540</v>
      </c>
      <c r="D2932" s="203">
        <v>23</v>
      </c>
      <c r="E2932" s="203" t="s">
        <v>215</v>
      </c>
      <c r="F2932" s="202">
        <v>2020</v>
      </c>
      <c r="G2932" s="202">
        <v>175</v>
      </c>
      <c r="H2932">
        <v>2</v>
      </c>
      <c r="I2932">
        <v>2</v>
      </c>
      <c r="J2932">
        <v>5</v>
      </c>
    </row>
    <row r="2933" spans="1:10" ht="14.5" x14ac:dyDescent="0.35">
      <c r="A2933" s="202">
        <v>25887</v>
      </c>
      <c r="B2933" s="202" t="s">
        <v>2829</v>
      </c>
      <c r="D2933" s="203">
        <v>24</v>
      </c>
      <c r="E2933" s="203" t="s">
        <v>215</v>
      </c>
      <c r="F2933" s="202">
        <v>2020</v>
      </c>
      <c r="G2933" s="202">
        <v>628</v>
      </c>
      <c r="H2933">
        <v>349</v>
      </c>
      <c r="I2933">
        <v>22</v>
      </c>
      <c r="J2933">
        <v>48</v>
      </c>
    </row>
    <row r="2934" spans="1:10" ht="14.5" x14ac:dyDescent="0.35">
      <c r="A2934" s="202">
        <v>25895</v>
      </c>
      <c r="B2934" s="202" t="s">
        <v>2830</v>
      </c>
      <c r="D2934" s="203">
        <v>1</v>
      </c>
      <c r="E2934" s="203" t="s">
        <v>215</v>
      </c>
      <c r="F2934" s="202">
        <v>2020</v>
      </c>
      <c r="G2934" s="202">
        <v>7811884</v>
      </c>
      <c r="H2934">
        <v>130754</v>
      </c>
      <c r="I2934">
        <v>27167</v>
      </c>
      <c r="J2934">
        <v>233</v>
      </c>
    </row>
    <row r="2935" spans="1:10" ht="14.5" x14ac:dyDescent="0.35">
      <c r="A2935" s="202">
        <v>25895</v>
      </c>
      <c r="B2935" s="202" t="s">
        <v>2832</v>
      </c>
      <c r="D2935" s="203">
        <v>17.100000000000001</v>
      </c>
      <c r="E2935" s="203" t="s">
        <v>215</v>
      </c>
      <c r="F2935" s="202">
        <v>2020</v>
      </c>
      <c r="G2935" s="204">
        <v>15770952</v>
      </c>
      <c r="H2935">
        <v>235892</v>
      </c>
      <c r="I2935">
        <v>49012</v>
      </c>
      <c r="J2935">
        <v>421</v>
      </c>
    </row>
    <row r="2936" spans="1:10" ht="14.5" x14ac:dyDescent="0.35">
      <c r="A2936" s="202">
        <v>25895</v>
      </c>
      <c r="B2936" s="202" t="s">
        <v>2833</v>
      </c>
      <c r="D2936" s="203">
        <v>17.2</v>
      </c>
      <c r="E2936" s="203" t="s">
        <v>215</v>
      </c>
      <c r="F2936" s="202">
        <v>2020</v>
      </c>
      <c r="G2936" s="203">
        <v>10862426</v>
      </c>
      <c r="H2936">
        <v>159612</v>
      </c>
      <c r="I2936">
        <v>33163</v>
      </c>
      <c r="J2936">
        <v>285</v>
      </c>
    </row>
    <row r="2937" spans="1:10" ht="14.5" x14ac:dyDescent="0.35">
      <c r="A2937" s="202">
        <v>25895</v>
      </c>
      <c r="B2937" s="202" t="s">
        <v>2834</v>
      </c>
      <c r="D2937" s="203">
        <v>18</v>
      </c>
      <c r="E2937" s="203" t="s">
        <v>215</v>
      </c>
      <c r="F2937" s="202">
        <v>2020</v>
      </c>
      <c r="G2937" s="202">
        <v>767951</v>
      </c>
      <c r="H2937">
        <v>6208</v>
      </c>
      <c r="I2937">
        <v>1290</v>
      </c>
      <c r="J2937">
        <v>11</v>
      </c>
    </row>
    <row r="2938" spans="1:10" ht="14.5" x14ac:dyDescent="0.35">
      <c r="A2938" s="202">
        <v>25895</v>
      </c>
      <c r="B2938" s="202" t="s">
        <v>2831</v>
      </c>
      <c r="D2938" s="203">
        <v>9</v>
      </c>
      <c r="E2938" s="203" t="s">
        <v>215</v>
      </c>
      <c r="F2938" s="202">
        <v>2020</v>
      </c>
      <c r="G2938" s="202">
        <v>940256</v>
      </c>
      <c r="H2938">
        <v>6505</v>
      </c>
      <c r="I2938">
        <v>1352</v>
      </c>
      <c r="J2938">
        <v>12</v>
      </c>
    </row>
    <row r="2939" spans="1:10" ht="14.5" x14ac:dyDescent="0.35">
      <c r="A2939" s="202">
        <v>25909</v>
      </c>
      <c r="B2939" s="202" t="s">
        <v>2835</v>
      </c>
      <c r="D2939" s="203">
        <v>1</v>
      </c>
      <c r="E2939" s="203" t="s">
        <v>215</v>
      </c>
      <c r="F2939" s="202">
        <v>2020</v>
      </c>
      <c r="G2939" s="202">
        <v>601949</v>
      </c>
      <c r="H2939">
        <v>604</v>
      </c>
      <c r="I2939">
        <v>57</v>
      </c>
      <c r="J2939">
        <v>38</v>
      </c>
    </row>
    <row r="2940" spans="1:10" ht="14.5" x14ac:dyDescent="0.35">
      <c r="A2940" s="202">
        <v>25909</v>
      </c>
      <c r="B2940" s="202" t="s">
        <v>2837</v>
      </c>
      <c r="D2940" s="203">
        <v>17.100000000000001</v>
      </c>
      <c r="E2940" s="203" t="s">
        <v>215</v>
      </c>
      <c r="F2940" s="202">
        <v>2020</v>
      </c>
      <c r="G2940" s="204">
        <v>21171</v>
      </c>
      <c r="H2940">
        <v>398</v>
      </c>
      <c r="I2940">
        <v>40</v>
      </c>
      <c r="J2940">
        <v>27</v>
      </c>
    </row>
    <row r="2941" spans="1:10" ht="14.5" x14ac:dyDescent="0.35">
      <c r="A2941" s="202">
        <v>25909</v>
      </c>
      <c r="B2941" s="202" t="s">
        <v>4541</v>
      </c>
      <c r="D2941" s="203">
        <v>17.2</v>
      </c>
      <c r="E2941" s="203" t="s">
        <v>215</v>
      </c>
      <c r="F2941" s="202">
        <v>2020</v>
      </c>
      <c r="G2941" s="203">
        <v>0</v>
      </c>
      <c r="H2941">
        <v>0</v>
      </c>
      <c r="I2941">
        <v>0</v>
      </c>
      <c r="J2941">
        <v>0</v>
      </c>
    </row>
    <row r="2942" spans="1:10" ht="14.5" x14ac:dyDescent="0.35">
      <c r="A2942" s="202">
        <v>25909</v>
      </c>
      <c r="B2942" s="202" t="s">
        <v>2836</v>
      </c>
      <c r="D2942" s="203">
        <v>2.1</v>
      </c>
      <c r="E2942" s="203" t="s">
        <v>215</v>
      </c>
      <c r="F2942" s="202">
        <v>2020</v>
      </c>
      <c r="G2942" s="202">
        <v>300803</v>
      </c>
      <c r="H2942">
        <v>302</v>
      </c>
      <c r="I2942">
        <v>29</v>
      </c>
      <c r="J2942">
        <v>19</v>
      </c>
    </row>
    <row r="2943" spans="1:10" ht="14.5" x14ac:dyDescent="0.35">
      <c r="A2943" s="202">
        <v>25933</v>
      </c>
      <c r="B2943" s="202" t="s">
        <v>2838</v>
      </c>
      <c r="D2943" s="203">
        <v>24</v>
      </c>
      <c r="E2943" s="203" t="s">
        <v>215</v>
      </c>
      <c r="F2943" s="202">
        <v>2020</v>
      </c>
      <c r="G2943" s="202">
        <v>300</v>
      </c>
      <c r="H2943">
        <v>5940</v>
      </c>
      <c r="I2943">
        <v>974</v>
      </c>
      <c r="J2943">
        <v>106</v>
      </c>
    </row>
    <row r="2944" spans="1:10" ht="14.5" x14ac:dyDescent="0.35">
      <c r="A2944" s="202">
        <v>25941</v>
      </c>
      <c r="B2944" s="202" t="s">
        <v>2839</v>
      </c>
      <c r="D2944" s="203">
        <v>1</v>
      </c>
      <c r="E2944" s="203" t="s">
        <v>215</v>
      </c>
      <c r="F2944" s="202">
        <v>2020</v>
      </c>
      <c r="G2944" s="202">
        <v>10787832</v>
      </c>
      <c r="H2944">
        <v>106324</v>
      </c>
      <c r="I2944">
        <v>13065</v>
      </c>
      <c r="J2944">
        <v>5937</v>
      </c>
    </row>
    <row r="2945" spans="1:10" ht="14.5" x14ac:dyDescent="0.35">
      <c r="A2945" s="202">
        <v>25941</v>
      </c>
      <c r="B2945" s="202" t="s">
        <v>2843</v>
      </c>
      <c r="D2945" s="203">
        <v>17.100000000000001</v>
      </c>
      <c r="E2945" s="203" t="s">
        <v>215</v>
      </c>
      <c r="F2945" s="202">
        <v>2020</v>
      </c>
      <c r="G2945" s="204">
        <v>15210752</v>
      </c>
      <c r="H2945">
        <v>168908</v>
      </c>
      <c r="I2945">
        <v>20531</v>
      </c>
      <c r="J2945">
        <v>5347</v>
      </c>
    </row>
    <row r="2946" spans="1:10" ht="14.5" x14ac:dyDescent="0.35">
      <c r="A2946" s="202">
        <v>25941</v>
      </c>
      <c r="B2946" s="202" t="s">
        <v>4542</v>
      </c>
      <c r="D2946" s="203">
        <v>17.2</v>
      </c>
      <c r="E2946" s="203" t="s">
        <v>215</v>
      </c>
      <c r="F2946" s="202">
        <v>2020</v>
      </c>
      <c r="G2946" s="203">
        <v>0</v>
      </c>
      <c r="H2946">
        <v>0</v>
      </c>
      <c r="I2946">
        <v>0</v>
      </c>
      <c r="J2946">
        <v>0</v>
      </c>
    </row>
    <row r="2947" spans="1:10" ht="14.5" x14ac:dyDescent="0.35">
      <c r="A2947" s="202">
        <v>25941</v>
      </c>
      <c r="B2947" s="202" t="s">
        <v>2844</v>
      </c>
      <c r="D2947" s="203">
        <v>19.100000000000001</v>
      </c>
      <c r="E2947" s="203" t="s">
        <v>215</v>
      </c>
      <c r="F2947" s="202">
        <v>2020</v>
      </c>
      <c r="G2947" s="205">
        <v>23052202</v>
      </c>
      <c r="H2947">
        <v>2838722</v>
      </c>
      <c r="I2947">
        <v>247482</v>
      </c>
      <c r="J2947">
        <v>103026</v>
      </c>
    </row>
    <row r="2948" spans="1:10" ht="14.5" x14ac:dyDescent="0.35">
      <c r="A2948" s="202">
        <v>25941</v>
      </c>
      <c r="B2948" s="202" t="s">
        <v>2845</v>
      </c>
      <c r="D2948" s="203">
        <v>19.2</v>
      </c>
      <c r="E2948" s="203" t="s">
        <v>215</v>
      </c>
      <c r="F2948" s="204">
        <v>2020</v>
      </c>
      <c r="G2948" s="206">
        <v>299450713</v>
      </c>
      <c r="H2948">
        <v>0</v>
      </c>
      <c r="I2948">
        <v>0</v>
      </c>
      <c r="J2948">
        <v>0</v>
      </c>
    </row>
    <row r="2949" spans="1:10" ht="14.5" x14ac:dyDescent="0.35">
      <c r="A2949" s="202">
        <v>25941</v>
      </c>
      <c r="B2949" s="202" t="s">
        <v>2840</v>
      </c>
      <c r="D2949" s="203">
        <v>2.1</v>
      </c>
      <c r="E2949" s="203" t="s">
        <v>215</v>
      </c>
      <c r="F2949" s="202">
        <v>2020</v>
      </c>
      <c r="G2949" s="202">
        <v>34627923</v>
      </c>
      <c r="H2949">
        <v>276408</v>
      </c>
      <c r="I2949">
        <v>37719</v>
      </c>
      <c r="J2949">
        <v>17148</v>
      </c>
    </row>
    <row r="2950" spans="1:10" ht="14.5" x14ac:dyDescent="0.35">
      <c r="A2950" s="202">
        <v>25941</v>
      </c>
      <c r="B2950" s="202" t="s">
        <v>2846</v>
      </c>
      <c r="D2950" s="203">
        <v>21.1</v>
      </c>
      <c r="E2950" s="203" t="s">
        <v>215</v>
      </c>
      <c r="F2950" s="202">
        <v>2020</v>
      </c>
      <c r="G2950" s="202">
        <v>318326861</v>
      </c>
      <c r="H2950">
        <v>2346131</v>
      </c>
      <c r="I2950">
        <v>204593</v>
      </c>
      <c r="J2950">
        <v>84962</v>
      </c>
    </row>
    <row r="2951" spans="1:10" ht="14.5" x14ac:dyDescent="0.35">
      <c r="A2951" s="202">
        <v>25941</v>
      </c>
      <c r="B2951" s="202" t="s">
        <v>2841</v>
      </c>
      <c r="D2951" s="203">
        <v>4</v>
      </c>
      <c r="E2951" s="203" t="s">
        <v>215</v>
      </c>
      <c r="F2951" s="202">
        <v>2020</v>
      </c>
      <c r="G2951" s="202">
        <v>419684345</v>
      </c>
      <c r="H2951">
        <v>3175633</v>
      </c>
      <c r="I2951">
        <v>375821</v>
      </c>
      <c r="J2951">
        <v>170536</v>
      </c>
    </row>
    <row r="2952" spans="1:10" ht="14.5" x14ac:dyDescent="0.35">
      <c r="A2952" s="202">
        <v>25941</v>
      </c>
      <c r="B2952" s="202" t="s">
        <v>2842</v>
      </c>
      <c r="D2952" s="203">
        <v>9</v>
      </c>
      <c r="E2952" s="203" t="s">
        <v>215</v>
      </c>
      <c r="F2952" s="202">
        <v>2020</v>
      </c>
      <c r="G2952" s="202">
        <v>15903777</v>
      </c>
      <c r="H2952">
        <v>120261</v>
      </c>
      <c r="I2952">
        <v>32044</v>
      </c>
      <c r="J2952">
        <v>6839</v>
      </c>
    </row>
    <row r="2953" spans="1:10" ht="14.5" x14ac:dyDescent="0.35">
      <c r="A2953" s="202">
        <v>25968</v>
      </c>
      <c r="B2953" s="202" t="s">
        <v>2847</v>
      </c>
      <c r="D2953" s="203">
        <v>1</v>
      </c>
      <c r="E2953" s="203" t="s">
        <v>215</v>
      </c>
      <c r="F2953" s="202">
        <v>2020</v>
      </c>
      <c r="G2953" s="202">
        <v>4623396</v>
      </c>
      <c r="H2953">
        <v>43966</v>
      </c>
      <c r="I2953">
        <v>5102</v>
      </c>
      <c r="J2953">
        <v>1224</v>
      </c>
    </row>
    <row r="2954" spans="1:10" ht="14.5" x14ac:dyDescent="0.35">
      <c r="A2954" s="202">
        <v>25968</v>
      </c>
      <c r="B2954" s="202" t="s">
        <v>2851</v>
      </c>
      <c r="D2954" s="203">
        <v>17.100000000000001</v>
      </c>
      <c r="E2954" s="203" t="s">
        <v>215</v>
      </c>
      <c r="F2954" s="202">
        <v>2020</v>
      </c>
      <c r="G2954" s="204">
        <v>9050188</v>
      </c>
      <c r="H2954">
        <v>92085</v>
      </c>
      <c r="I2954">
        <v>10421</v>
      </c>
      <c r="J2954">
        <v>1307</v>
      </c>
    </row>
    <row r="2955" spans="1:10" ht="14.5" x14ac:dyDescent="0.35">
      <c r="A2955" s="202">
        <v>25968</v>
      </c>
      <c r="B2955" s="202" t="s">
        <v>4543</v>
      </c>
      <c r="D2955" s="203">
        <v>17.2</v>
      </c>
      <c r="E2955" s="203" t="s">
        <v>215</v>
      </c>
      <c r="F2955" s="202">
        <v>2020</v>
      </c>
      <c r="G2955" s="203">
        <v>0</v>
      </c>
      <c r="H2955">
        <v>0</v>
      </c>
      <c r="I2955">
        <v>0</v>
      </c>
      <c r="J2955">
        <v>0</v>
      </c>
    </row>
    <row r="2956" spans="1:10" ht="14.5" x14ac:dyDescent="0.35">
      <c r="A2956" s="202">
        <v>25968</v>
      </c>
      <c r="B2956" s="202" t="s">
        <v>2852</v>
      </c>
      <c r="D2956" s="203">
        <v>19.100000000000001</v>
      </c>
      <c r="E2956" s="203" t="s">
        <v>215</v>
      </c>
      <c r="F2956" s="202">
        <v>2020</v>
      </c>
      <c r="G2956" s="205">
        <v>20525630</v>
      </c>
      <c r="H2956">
        <v>2797941</v>
      </c>
      <c r="I2956">
        <v>237493</v>
      </c>
      <c r="J2956">
        <v>50809</v>
      </c>
    </row>
    <row r="2957" spans="1:10" ht="14.5" x14ac:dyDescent="0.35">
      <c r="A2957" s="202">
        <v>25968</v>
      </c>
      <c r="B2957" s="202" t="s">
        <v>2853</v>
      </c>
      <c r="D2957" s="203">
        <v>19.2</v>
      </c>
      <c r="E2957" s="203" t="s">
        <v>215</v>
      </c>
      <c r="F2957" s="204">
        <v>2020</v>
      </c>
      <c r="G2957" s="206">
        <v>284096483</v>
      </c>
      <c r="H2957">
        <v>0</v>
      </c>
      <c r="I2957">
        <v>0</v>
      </c>
      <c r="J2957">
        <v>0</v>
      </c>
    </row>
    <row r="2958" spans="1:10" ht="14.5" x14ac:dyDescent="0.35">
      <c r="A2958" s="202">
        <v>25968</v>
      </c>
      <c r="B2958" s="202" t="s">
        <v>2848</v>
      </c>
      <c r="D2958" s="203">
        <v>2.1</v>
      </c>
      <c r="E2958" s="203" t="s">
        <v>215</v>
      </c>
      <c r="F2958" s="202">
        <v>2020</v>
      </c>
      <c r="G2958" s="202">
        <v>17215972</v>
      </c>
      <c r="H2958">
        <v>114410</v>
      </c>
      <c r="I2958">
        <v>13276</v>
      </c>
      <c r="J2958">
        <v>3185</v>
      </c>
    </row>
    <row r="2959" spans="1:10" ht="14.5" x14ac:dyDescent="0.35">
      <c r="A2959" s="202">
        <v>25968</v>
      </c>
      <c r="B2959" s="202" t="s">
        <v>2854</v>
      </c>
      <c r="D2959" s="203">
        <v>21.1</v>
      </c>
      <c r="E2959" s="203" t="s">
        <v>215</v>
      </c>
      <c r="F2959" s="202">
        <v>2020</v>
      </c>
      <c r="G2959" s="202">
        <v>285496684</v>
      </c>
      <c r="H2959">
        <v>2193365</v>
      </c>
      <c r="I2959">
        <v>186324</v>
      </c>
      <c r="J2959">
        <v>39369</v>
      </c>
    </row>
    <row r="2960" spans="1:10" ht="14.5" x14ac:dyDescent="0.35">
      <c r="A2960" s="202">
        <v>25968</v>
      </c>
      <c r="B2960" s="202" t="s">
        <v>2849</v>
      </c>
      <c r="D2960" s="203">
        <v>4</v>
      </c>
      <c r="E2960" s="203" t="s">
        <v>215</v>
      </c>
      <c r="F2960" s="202">
        <v>2020</v>
      </c>
      <c r="G2960" s="202">
        <v>349449743</v>
      </c>
      <c r="H2960">
        <v>2268196</v>
      </c>
      <c r="I2960">
        <v>298696</v>
      </c>
      <c r="J2960">
        <v>68964</v>
      </c>
    </row>
    <row r="2961" spans="1:10" ht="14.5" x14ac:dyDescent="0.35">
      <c r="A2961" s="202">
        <v>25968</v>
      </c>
      <c r="B2961" s="202" t="s">
        <v>2850</v>
      </c>
      <c r="D2961" s="203">
        <v>9</v>
      </c>
      <c r="E2961" s="203" t="s">
        <v>215</v>
      </c>
      <c r="F2961" s="202">
        <v>2020</v>
      </c>
      <c r="G2961" s="202">
        <v>16308540</v>
      </c>
      <c r="H2961">
        <v>101380</v>
      </c>
      <c r="I2961">
        <v>26218</v>
      </c>
      <c r="J2961">
        <v>2728</v>
      </c>
    </row>
    <row r="2962" spans="1:10" ht="14.5" x14ac:dyDescent="0.35">
      <c r="A2962" s="202">
        <v>25976</v>
      </c>
      <c r="B2962" s="202" t="s">
        <v>2855</v>
      </c>
      <c r="D2962" s="203">
        <v>1</v>
      </c>
      <c r="E2962" s="203" t="s">
        <v>215</v>
      </c>
      <c r="F2962" s="202">
        <v>2020</v>
      </c>
      <c r="G2962" s="202">
        <v>1198</v>
      </c>
      <c r="H2962">
        <v>1714</v>
      </c>
      <c r="I2962">
        <v>128</v>
      </c>
      <c r="J2962">
        <v>394</v>
      </c>
    </row>
    <row r="2963" spans="1:10" ht="14.5" x14ac:dyDescent="0.35">
      <c r="A2963" s="202">
        <v>25976</v>
      </c>
      <c r="B2963" s="202" t="s">
        <v>2860</v>
      </c>
      <c r="D2963" s="203">
        <v>17.100000000000001</v>
      </c>
      <c r="E2963" s="203" t="s">
        <v>215</v>
      </c>
      <c r="F2963" s="202">
        <v>2020</v>
      </c>
      <c r="G2963" s="204">
        <v>2014765</v>
      </c>
      <c r="H2963">
        <v>21270</v>
      </c>
      <c r="I2963">
        <v>1293</v>
      </c>
      <c r="J2963">
        <v>1077</v>
      </c>
    </row>
    <row r="2964" spans="1:10" ht="14.5" x14ac:dyDescent="0.35">
      <c r="A2964" s="202">
        <v>25976</v>
      </c>
      <c r="B2964" s="202" t="s">
        <v>2861</v>
      </c>
      <c r="D2964" s="203">
        <v>17.2</v>
      </c>
      <c r="E2964" s="203" t="s">
        <v>215</v>
      </c>
      <c r="F2964" s="202">
        <v>2020</v>
      </c>
      <c r="G2964" s="203">
        <v>1250960</v>
      </c>
      <c r="H2964">
        <v>29123</v>
      </c>
      <c r="I2964">
        <v>1278</v>
      </c>
      <c r="J2964">
        <v>2535</v>
      </c>
    </row>
    <row r="2965" spans="1:10" ht="14.5" x14ac:dyDescent="0.35">
      <c r="A2965" s="202">
        <v>25976</v>
      </c>
      <c r="B2965" s="202" t="s">
        <v>2862</v>
      </c>
      <c r="D2965" s="203">
        <v>18</v>
      </c>
      <c r="E2965" s="203" t="s">
        <v>215</v>
      </c>
      <c r="F2965" s="202">
        <v>2020</v>
      </c>
      <c r="G2965" s="202">
        <v>9926</v>
      </c>
      <c r="H2965">
        <v>116</v>
      </c>
      <c r="I2965">
        <v>10</v>
      </c>
      <c r="J2965">
        <v>124</v>
      </c>
    </row>
    <row r="2966" spans="1:10" ht="14.5" x14ac:dyDescent="0.35">
      <c r="A2966" s="202">
        <v>25976</v>
      </c>
      <c r="B2966" s="202" t="s">
        <v>2863</v>
      </c>
      <c r="D2966" s="203">
        <v>19.3</v>
      </c>
      <c r="E2966" s="203" t="s">
        <v>215</v>
      </c>
      <c r="F2966" s="204">
        <v>2020</v>
      </c>
      <c r="G2966" s="205">
        <v>42111</v>
      </c>
      <c r="H2966">
        <v>39464</v>
      </c>
      <c r="I2966">
        <v>1985</v>
      </c>
      <c r="J2966">
        <v>209</v>
      </c>
    </row>
    <row r="2967" spans="1:10" ht="14.5" x14ac:dyDescent="0.35">
      <c r="A2967" s="202">
        <v>25976</v>
      </c>
      <c r="B2967" s="202" t="s">
        <v>2864</v>
      </c>
      <c r="D2967" s="203">
        <v>19.399999999999999</v>
      </c>
      <c r="E2967" s="203" t="s">
        <v>215</v>
      </c>
      <c r="F2967" s="204">
        <v>2020</v>
      </c>
      <c r="G2967" s="206">
        <v>5421021</v>
      </c>
      <c r="H2967">
        <v>0</v>
      </c>
      <c r="I2967">
        <v>0</v>
      </c>
      <c r="J2967">
        <v>0</v>
      </c>
    </row>
    <row r="2968" spans="1:10" ht="14.5" x14ac:dyDescent="0.35">
      <c r="A2968" s="202">
        <v>25976</v>
      </c>
      <c r="B2968" s="202" t="s">
        <v>2856</v>
      </c>
      <c r="D2968" s="203">
        <v>2.1</v>
      </c>
      <c r="E2968" s="203" t="s">
        <v>215</v>
      </c>
      <c r="F2968" s="202">
        <v>2020</v>
      </c>
      <c r="G2968" s="202">
        <v>3307</v>
      </c>
      <c r="H2968">
        <v>2075</v>
      </c>
      <c r="I2968">
        <v>139</v>
      </c>
      <c r="J2968">
        <v>447</v>
      </c>
    </row>
    <row r="2969" spans="1:10" ht="14.5" x14ac:dyDescent="0.35">
      <c r="A2969" s="202">
        <v>25976</v>
      </c>
      <c r="B2969" s="202" t="s">
        <v>2865</v>
      </c>
      <c r="D2969" s="203">
        <v>21.2</v>
      </c>
      <c r="E2969" s="203" t="s">
        <v>215</v>
      </c>
      <c r="F2969" s="202">
        <v>2020</v>
      </c>
      <c r="G2969" s="202">
        <v>1365469</v>
      </c>
      <c r="H2969">
        <v>11859</v>
      </c>
      <c r="I2969">
        <v>486</v>
      </c>
      <c r="J2969">
        <v>314</v>
      </c>
    </row>
    <row r="2970" spans="1:10" ht="14.5" x14ac:dyDescent="0.35">
      <c r="A2970" s="202">
        <v>25976</v>
      </c>
      <c r="B2970" s="202" t="s">
        <v>2866</v>
      </c>
      <c r="D2970" s="203">
        <v>24</v>
      </c>
      <c r="E2970" s="203" t="s">
        <v>215</v>
      </c>
      <c r="F2970" s="202">
        <v>2020</v>
      </c>
      <c r="G2970" s="202">
        <v>23150</v>
      </c>
      <c r="H2970">
        <v>738</v>
      </c>
      <c r="I2970">
        <v>43</v>
      </c>
      <c r="J2970">
        <v>851</v>
      </c>
    </row>
    <row r="2971" spans="1:10" ht="14.5" x14ac:dyDescent="0.35">
      <c r="A2971" s="202">
        <v>25976</v>
      </c>
      <c r="B2971" s="202" t="s">
        <v>2857</v>
      </c>
      <c r="D2971" s="203">
        <v>5.0999999999999996</v>
      </c>
      <c r="E2971" s="203" t="s">
        <v>215</v>
      </c>
      <c r="F2971" s="202">
        <v>2020</v>
      </c>
      <c r="G2971" s="202">
        <v>1363366</v>
      </c>
      <c r="H2971">
        <v>31459</v>
      </c>
      <c r="I2971">
        <v>1334</v>
      </c>
      <c r="J2971">
        <v>-947</v>
      </c>
    </row>
    <row r="2972" spans="1:10" ht="14.5" x14ac:dyDescent="0.35">
      <c r="A2972" s="202">
        <v>25976</v>
      </c>
      <c r="B2972" s="202" t="s">
        <v>2858</v>
      </c>
      <c r="D2972" s="203">
        <v>5.2</v>
      </c>
      <c r="E2972" s="203" t="s">
        <v>215</v>
      </c>
      <c r="F2972" s="202">
        <v>2020</v>
      </c>
      <c r="G2972" s="202">
        <v>1461552</v>
      </c>
      <c r="H2972">
        <v>30737</v>
      </c>
      <c r="I2972">
        <v>1317</v>
      </c>
      <c r="J2972">
        <v>-1312</v>
      </c>
    </row>
    <row r="2973" spans="1:10" ht="14.5" x14ac:dyDescent="0.35">
      <c r="A2973" s="202">
        <v>25976</v>
      </c>
      <c r="B2973" s="202" t="s">
        <v>2859</v>
      </c>
      <c r="D2973" s="203">
        <v>9</v>
      </c>
      <c r="E2973" s="203" t="s">
        <v>215</v>
      </c>
      <c r="F2973" s="202">
        <v>2020</v>
      </c>
      <c r="G2973" s="202">
        <v>24244</v>
      </c>
      <c r="H2973">
        <v>457</v>
      </c>
      <c r="I2973">
        <v>20</v>
      </c>
      <c r="J2973">
        <v>227</v>
      </c>
    </row>
    <row r="2974" spans="1:10" ht="14.5" x14ac:dyDescent="0.35">
      <c r="A2974" s="202">
        <v>25984</v>
      </c>
      <c r="B2974" s="202" t="s">
        <v>2867</v>
      </c>
      <c r="D2974" s="203">
        <v>1</v>
      </c>
      <c r="E2974" s="203" t="s">
        <v>215</v>
      </c>
      <c r="F2974" s="202">
        <v>2020</v>
      </c>
      <c r="G2974" s="202">
        <v>3162</v>
      </c>
      <c r="H2974">
        <v>77</v>
      </c>
      <c r="I2974">
        <v>3</v>
      </c>
      <c r="J2974">
        <v>31</v>
      </c>
    </row>
    <row r="2975" spans="1:10" ht="14.5" x14ac:dyDescent="0.35">
      <c r="A2975" s="202">
        <v>25984</v>
      </c>
      <c r="B2975" s="202" t="s">
        <v>2872</v>
      </c>
      <c r="D2975" s="203">
        <v>17.100000000000001</v>
      </c>
      <c r="E2975" s="203" t="s">
        <v>215</v>
      </c>
      <c r="F2975" s="202">
        <v>2020</v>
      </c>
      <c r="G2975" s="204">
        <v>264843</v>
      </c>
      <c r="H2975">
        <v>11745</v>
      </c>
      <c r="I2975">
        <v>741</v>
      </c>
      <c r="J2975">
        <v>1768</v>
      </c>
    </row>
    <row r="2976" spans="1:10" ht="14.5" x14ac:dyDescent="0.35">
      <c r="A2976" s="202">
        <v>25984</v>
      </c>
      <c r="B2976" s="202" t="s">
        <v>2873</v>
      </c>
      <c r="D2976" s="203">
        <v>17.2</v>
      </c>
      <c r="E2976" s="203" t="s">
        <v>215</v>
      </c>
      <c r="F2976" s="202">
        <v>2020</v>
      </c>
      <c r="G2976" s="203">
        <v>890196</v>
      </c>
      <c r="H2976">
        <v>8111</v>
      </c>
      <c r="I2976">
        <v>361</v>
      </c>
      <c r="J2976">
        <v>626</v>
      </c>
    </row>
    <row r="2977" spans="1:10" ht="14.5" x14ac:dyDescent="0.35">
      <c r="A2977" s="202">
        <v>25984</v>
      </c>
      <c r="B2977" s="202" t="s">
        <v>2874</v>
      </c>
      <c r="D2977" s="203">
        <v>19.3</v>
      </c>
      <c r="E2977" s="203" t="s">
        <v>215</v>
      </c>
      <c r="F2977" s="204">
        <v>2020</v>
      </c>
      <c r="G2977" s="205">
        <v>27434</v>
      </c>
      <c r="H2977">
        <v>35733</v>
      </c>
      <c r="I2977">
        <v>1320</v>
      </c>
      <c r="J2977">
        <v>2671</v>
      </c>
    </row>
    <row r="2978" spans="1:10" ht="14.5" x14ac:dyDescent="0.35">
      <c r="A2978" s="202">
        <v>25984</v>
      </c>
      <c r="B2978" s="202" t="s">
        <v>2875</v>
      </c>
      <c r="D2978" s="203">
        <v>19.399999999999999</v>
      </c>
      <c r="E2978" s="203" t="s">
        <v>215</v>
      </c>
      <c r="F2978" s="204">
        <v>2020</v>
      </c>
      <c r="G2978" s="206">
        <v>4718474</v>
      </c>
      <c r="H2978">
        <v>0</v>
      </c>
      <c r="I2978">
        <v>0</v>
      </c>
      <c r="J2978">
        <v>0</v>
      </c>
    </row>
    <row r="2979" spans="1:10" ht="14.5" x14ac:dyDescent="0.35">
      <c r="A2979" s="202">
        <v>25984</v>
      </c>
      <c r="B2979" s="202" t="s">
        <v>2868</v>
      </c>
      <c r="D2979" s="203">
        <v>2.1</v>
      </c>
      <c r="E2979" s="203" t="s">
        <v>215</v>
      </c>
      <c r="F2979" s="202">
        <v>2020</v>
      </c>
      <c r="G2979" s="202">
        <v>12143</v>
      </c>
      <c r="H2979">
        <v>94</v>
      </c>
      <c r="I2979">
        <v>5</v>
      </c>
      <c r="J2979">
        <v>48</v>
      </c>
    </row>
    <row r="2980" spans="1:10" ht="14.5" x14ac:dyDescent="0.35">
      <c r="A2980" s="202">
        <v>25984</v>
      </c>
      <c r="B2980" s="202" t="s">
        <v>2876</v>
      </c>
      <c r="D2980" s="203">
        <v>21.2</v>
      </c>
      <c r="E2980" s="203" t="s">
        <v>215</v>
      </c>
      <c r="F2980" s="202">
        <v>2020</v>
      </c>
      <c r="G2980" s="202">
        <v>985190</v>
      </c>
      <c r="H2980">
        <v>11010</v>
      </c>
      <c r="I2980">
        <v>436</v>
      </c>
      <c r="J2980">
        <v>1088</v>
      </c>
    </row>
    <row r="2981" spans="1:10" ht="14.5" x14ac:dyDescent="0.35">
      <c r="A2981" s="202">
        <v>25984</v>
      </c>
      <c r="B2981" s="202" t="s">
        <v>2869</v>
      </c>
      <c r="D2981" s="203">
        <v>5.0999999999999996</v>
      </c>
      <c r="E2981" s="203" t="s">
        <v>215</v>
      </c>
      <c r="F2981" s="202">
        <v>2020</v>
      </c>
      <c r="G2981" s="202">
        <v>1191040</v>
      </c>
      <c r="H2981">
        <v>26432</v>
      </c>
      <c r="I2981">
        <v>1029</v>
      </c>
      <c r="J2981">
        <v>2225</v>
      </c>
    </row>
    <row r="2982" spans="1:10" ht="14.5" x14ac:dyDescent="0.35">
      <c r="A2982" s="202">
        <v>25984</v>
      </c>
      <c r="B2982" s="202" t="s">
        <v>2870</v>
      </c>
      <c r="D2982" s="203">
        <v>5.2</v>
      </c>
      <c r="E2982" s="203" t="s">
        <v>215</v>
      </c>
      <c r="F2982" s="202">
        <v>2020</v>
      </c>
      <c r="G2982" s="202">
        <v>873213</v>
      </c>
      <c r="H2982">
        <v>22385</v>
      </c>
      <c r="I2982">
        <v>871</v>
      </c>
      <c r="J2982">
        <v>1872</v>
      </c>
    </row>
    <row r="2983" spans="1:10" ht="14.5" x14ac:dyDescent="0.35">
      <c r="A2983" s="202">
        <v>25984</v>
      </c>
      <c r="B2983" s="202" t="s">
        <v>2871</v>
      </c>
      <c r="D2983" s="203">
        <v>9</v>
      </c>
      <c r="E2983" s="203" t="s">
        <v>215</v>
      </c>
      <c r="F2983" s="202">
        <v>2020</v>
      </c>
      <c r="G2983" s="202">
        <v>1112</v>
      </c>
      <c r="H2983">
        <v>165</v>
      </c>
      <c r="I2983">
        <v>4</v>
      </c>
      <c r="J2983">
        <v>42</v>
      </c>
    </row>
    <row r="2984" spans="1:10" ht="14.5" x14ac:dyDescent="0.35">
      <c r="A2984" s="202">
        <v>26077</v>
      </c>
      <c r="B2984" s="202" t="s">
        <v>2878</v>
      </c>
      <c r="D2984" s="203">
        <v>17.100000000000001</v>
      </c>
      <c r="E2984" s="203" t="s">
        <v>215</v>
      </c>
      <c r="F2984" s="202">
        <v>2020</v>
      </c>
      <c r="G2984" s="204">
        <v>484434</v>
      </c>
      <c r="H2984">
        <v>11462</v>
      </c>
      <c r="I2984">
        <v>553</v>
      </c>
      <c r="J2984">
        <v>882</v>
      </c>
    </row>
    <row r="2985" spans="1:10" ht="14.5" x14ac:dyDescent="0.35">
      <c r="A2985" s="202">
        <v>26077</v>
      </c>
      <c r="B2985" s="202" t="s">
        <v>4544</v>
      </c>
      <c r="D2985" s="203">
        <v>17.2</v>
      </c>
      <c r="E2985" s="203" t="s">
        <v>215</v>
      </c>
      <c r="F2985" s="202">
        <v>2020</v>
      </c>
      <c r="G2985" s="203">
        <v>0</v>
      </c>
      <c r="H2985">
        <v>0</v>
      </c>
      <c r="I2985">
        <v>0</v>
      </c>
      <c r="J2985">
        <v>0</v>
      </c>
    </row>
    <row r="2986" spans="1:10" ht="14.5" x14ac:dyDescent="0.35">
      <c r="A2986" s="202">
        <v>26077</v>
      </c>
      <c r="B2986" s="202" t="s">
        <v>2879</v>
      </c>
      <c r="D2986" s="203">
        <v>19.3</v>
      </c>
      <c r="E2986" s="203" t="s">
        <v>215</v>
      </c>
      <c r="F2986" s="204">
        <v>2020</v>
      </c>
      <c r="G2986" s="205">
        <v>19816</v>
      </c>
      <c r="H2986">
        <v>113317</v>
      </c>
      <c r="I2986">
        <v>5465</v>
      </c>
      <c r="J2986">
        <v>8718</v>
      </c>
    </row>
    <row r="2987" spans="1:10" ht="14.5" x14ac:dyDescent="0.35">
      <c r="A2987" s="202">
        <v>26077</v>
      </c>
      <c r="B2987" s="202" t="s">
        <v>2880</v>
      </c>
      <c r="D2987" s="203">
        <v>19.399999999999999</v>
      </c>
      <c r="E2987" s="203" t="s">
        <v>215</v>
      </c>
      <c r="F2987" s="204">
        <v>2020</v>
      </c>
      <c r="G2987" s="206">
        <v>2548756</v>
      </c>
      <c r="H2987">
        <v>0</v>
      </c>
      <c r="I2987">
        <v>0</v>
      </c>
      <c r="J2987">
        <v>0</v>
      </c>
    </row>
    <row r="2988" spans="1:10" ht="14.5" x14ac:dyDescent="0.35">
      <c r="A2988" s="202">
        <v>26077</v>
      </c>
      <c r="B2988" s="202" t="s">
        <v>2881</v>
      </c>
      <c r="D2988" s="203">
        <v>21.2</v>
      </c>
      <c r="E2988" s="203" t="s">
        <v>215</v>
      </c>
      <c r="F2988" s="202">
        <v>2020</v>
      </c>
      <c r="G2988" s="202">
        <v>1137026</v>
      </c>
      <c r="H2988">
        <v>39698</v>
      </c>
      <c r="I2988">
        <v>1915</v>
      </c>
      <c r="J2988">
        <v>3054</v>
      </c>
    </row>
    <row r="2989" spans="1:10" ht="14.5" x14ac:dyDescent="0.35">
      <c r="A2989" s="202">
        <v>26077</v>
      </c>
      <c r="B2989" s="202" t="s">
        <v>2877</v>
      </c>
      <c r="D2989" s="203">
        <v>9</v>
      </c>
      <c r="E2989" s="203" t="s">
        <v>215</v>
      </c>
      <c r="F2989" s="202">
        <v>2020</v>
      </c>
      <c r="G2989" s="202">
        <v>229253</v>
      </c>
      <c r="H2989">
        <v>8638</v>
      </c>
      <c r="I2989">
        <v>417</v>
      </c>
      <c r="J2989">
        <v>665</v>
      </c>
    </row>
    <row r="2990" spans="1:10" ht="14.5" x14ac:dyDescent="0.35">
      <c r="A2990" s="202">
        <v>26140</v>
      </c>
      <c r="B2990" s="202" t="s">
        <v>4545</v>
      </c>
      <c r="D2990" s="203">
        <v>19.3</v>
      </c>
      <c r="E2990" s="203" t="s">
        <v>215</v>
      </c>
      <c r="F2990" s="204">
        <v>2020</v>
      </c>
      <c r="G2990" s="205">
        <v>0</v>
      </c>
      <c r="H2990">
        <v>32556</v>
      </c>
      <c r="I2990">
        <v>1442</v>
      </c>
      <c r="J2990">
        <v>1782</v>
      </c>
    </row>
    <row r="2991" spans="1:10" ht="14.5" x14ac:dyDescent="0.35">
      <c r="A2991" s="202">
        <v>26140</v>
      </c>
      <c r="B2991" s="202" t="s">
        <v>2882</v>
      </c>
      <c r="D2991" s="203">
        <v>19.399999999999999</v>
      </c>
      <c r="E2991" s="203" t="s">
        <v>215</v>
      </c>
      <c r="F2991" s="204">
        <v>2020</v>
      </c>
      <c r="G2991" s="206">
        <v>2864951</v>
      </c>
      <c r="H2991">
        <v>0</v>
      </c>
      <c r="I2991">
        <v>0</v>
      </c>
      <c r="J2991">
        <v>0</v>
      </c>
    </row>
    <row r="2992" spans="1:10" ht="14.5" x14ac:dyDescent="0.35">
      <c r="A2992" s="202">
        <v>26247</v>
      </c>
      <c r="B2992" s="202" t="s">
        <v>2883</v>
      </c>
      <c r="D2992" s="203">
        <v>1</v>
      </c>
      <c r="E2992" s="203" t="s">
        <v>215</v>
      </c>
      <c r="F2992" s="202">
        <v>2020</v>
      </c>
      <c r="G2992" s="202">
        <v>12730595</v>
      </c>
      <c r="H2992">
        <v>177195</v>
      </c>
      <c r="I2992">
        <v>5252</v>
      </c>
      <c r="J2992">
        <v>-5552</v>
      </c>
    </row>
    <row r="2993" spans="1:10" ht="14.5" x14ac:dyDescent="0.35">
      <c r="A2993" s="202">
        <v>26247</v>
      </c>
      <c r="B2993" s="202" t="s">
        <v>2888</v>
      </c>
      <c r="D2993" s="203">
        <v>17.100000000000001</v>
      </c>
      <c r="E2993" s="203" t="s">
        <v>215</v>
      </c>
      <c r="F2993" s="202">
        <v>2020</v>
      </c>
      <c r="G2993" s="204">
        <v>40454679</v>
      </c>
      <c r="H2993">
        <v>352063</v>
      </c>
      <c r="I2993">
        <v>17844</v>
      </c>
      <c r="J2993">
        <v>19523</v>
      </c>
    </row>
    <row r="2994" spans="1:10" ht="14.5" x14ac:dyDescent="0.35">
      <c r="A2994" s="202">
        <v>26247</v>
      </c>
      <c r="B2994" s="202" t="s">
        <v>2889</v>
      </c>
      <c r="D2994" s="203">
        <v>17.2</v>
      </c>
      <c r="E2994" s="203" t="s">
        <v>215</v>
      </c>
      <c r="F2994" s="202">
        <v>2020</v>
      </c>
      <c r="G2994" s="203">
        <v>604648</v>
      </c>
      <c r="H2994">
        <v>24173</v>
      </c>
      <c r="I2994">
        <v>1088</v>
      </c>
      <c r="J2994">
        <v>1384</v>
      </c>
    </row>
    <row r="2995" spans="1:10" ht="14.5" x14ac:dyDescent="0.35">
      <c r="A2995" s="202">
        <v>26247</v>
      </c>
      <c r="B2995" s="202" t="s">
        <v>2890</v>
      </c>
      <c r="D2995" s="203">
        <v>18</v>
      </c>
      <c r="E2995" s="203" t="s">
        <v>215</v>
      </c>
      <c r="F2995" s="202">
        <v>2020</v>
      </c>
      <c r="G2995" s="202">
        <v>20345541</v>
      </c>
      <c r="H2995">
        <v>175950</v>
      </c>
      <c r="I2995">
        <v>3697</v>
      </c>
      <c r="J2995">
        <v>4900</v>
      </c>
    </row>
    <row r="2996" spans="1:10" ht="14.5" x14ac:dyDescent="0.35">
      <c r="A2996" s="202">
        <v>26247</v>
      </c>
      <c r="B2996" s="202" t="s">
        <v>2891</v>
      </c>
      <c r="D2996" s="203">
        <v>19.3</v>
      </c>
      <c r="E2996" s="203" t="s">
        <v>215</v>
      </c>
      <c r="F2996" s="204">
        <v>2020</v>
      </c>
      <c r="G2996" s="205">
        <v>96658</v>
      </c>
      <c r="H2996">
        <v>54469</v>
      </c>
      <c r="I2996">
        <v>1296</v>
      </c>
      <c r="J2996">
        <v>1954</v>
      </c>
    </row>
    <row r="2997" spans="1:10" ht="14.5" x14ac:dyDescent="0.35">
      <c r="A2997" s="202">
        <v>26247</v>
      </c>
      <c r="B2997" s="202" t="s">
        <v>2892</v>
      </c>
      <c r="D2997" s="203">
        <v>19.399999999999999</v>
      </c>
      <c r="E2997" s="203" t="s">
        <v>215</v>
      </c>
      <c r="F2997" s="204">
        <v>2020</v>
      </c>
      <c r="G2997" s="206">
        <v>3127666</v>
      </c>
      <c r="H2997">
        <v>0</v>
      </c>
      <c r="I2997">
        <v>0</v>
      </c>
      <c r="J2997">
        <v>0</v>
      </c>
    </row>
    <row r="2998" spans="1:10" ht="14.5" x14ac:dyDescent="0.35">
      <c r="A2998" s="202">
        <v>26247</v>
      </c>
      <c r="B2998" s="202" t="s">
        <v>2884</v>
      </c>
      <c r="D2998" s="203">
        <v>2.1</v>
      </c>
      <c r="E2998" s="203" t="s">
        <v>215</v>
      </c>
      <c r="F2998" s="202">
        <v>2020</v>
      </c>
      <c r="G2998" s="202">
        <v>22108872</v>
      </c>
      <c r="H2998">
        <v>190042</v>
      </c>
      <c r="I2998">
        <v>6572</v>
      </c>
      <c r="J2998">
        <v>6701</v>
      </c>
    </row>
    <row r="2999" spans="1:10" ht="14.5" x14ac:dyDescent="0.35">
      <c r="A2999" s="202">
        <v>26247</v>
      </c>
      <c r="B2999" s="202" t="s">
        <v>2893</v>
      </c>
      <c r="D2999" s="203">
        <v>21.2</v>
      </c>
      <c r="E2999" s="203" t="s">
        <v>215</v>
      </c>
      <c r="F2999" s="202">
        <v>2020</v>
      </c>
      <c r="G2999" s="202">
        <v>754468</v>
      </c>
      <c r="H2999">
        <v>17134</v>
      </c>
      <c r="I2999">
        <v>577</v>
      </c>
      <c r="J2999">
        <v>2454</v>
      </c>
    </row>
    <row r="3000" spans="1:10" ht="14.5" x14ac:dyDescent="0.35">
      <c r="A3000" s="202">
        <v>26247</v>
      </c>
      <c r="B3000" s="202" t="s">
        <v>2894</v>
      </c>
      <c r="D3000" s="203">
        <v>23</v>
      </c>
      <c r="E3000" s="203" t="s">
        <v>215</v>
      </c>
      <c r="F3000" s="202">
        <v>2020</v>
      </c>
      <c r="G3000" s="202">
        <v>6042</v>
      </c>
      <c r="H3000">
        <v>1117</v>
      </c>
      <c r="I3000">
        <v>69</v>
      </c>
      <c r="J3000">
        <v>90</v>
      </c>
    </row>
    <row r="3001" spans="1:10" ht="14.5" x14ac:dyDescent="0.35">
      <c r="A3001" s="202">
        <v>26247</v>
      </c>
      <c r="B3001" s="202" t="s">
        <v>2885</v>
      </c>
      <c r="D3001" s="203">
        <v>5.0999999999999996</v>
      </c>
      <c r="E3001" s="203" t="s">
        <v>215</v>
      </c>
      <c r="F3001" s="202">
        <v>2020</v>
      </c>
      <c r="G3001" s="202">
        <v>1122039</v>
      </c>
      <c r="H3001">
        <v>48205</v>
      </c>
      <c r="I3001">
        <v>2187</v>
      </c>
      <c r="J3001">
        <v>2070</v>
      </c>
    </row>
    <row r="3002" spans="1:10" ht="14.5" x14ac:dyDescent="0.35">
      <c r="A3002" s="202">
        <v>26247</v>
      </c>
      <c r="B3002" s="202" t="s">
        <v>2886</v>
      </c>
      <c r="D3002" s="203">
        <v>5.2</v>
      </c>
      <c r="E3002" s="203" t="s">
        <v>215</v>
      </c>
      <c r="F3002" s="202">
        <v>2020</v>
      </c>
      <c r="G3002" s="202">
        <v>1404546</v>
      </c>
      <c r="H3002">
        <v>32099</v>
      </c>
      <c r="I3002">
        <v>2731</v>
      </c>
      <c r="J3002">
        <v>2692</v>
      </c>
    </row>
    <row r="3003" spans="1:10" ht="14.5" x14ac:dyDescent="0.35">
      <c r="A3003" s="202">
        <v>26247</v>
      </c>
      <c r="B3003" s="202" t="s">
        <v>2887</v>
      </c>
      <c r="D3003" s="203">
        <v>9</v>
      </c>
      <c r="E3003" s="203" t="s">
        <v>215</v>
      </c>
      <c r="F3003" s="202">
        <v>2020</v>
      </c>
      <c r="G3003" s="202">
        <v>952648</v>
      </c>
      <c r="H3003">
        <v>19861</v>
      </c>
      <c r="I3003">
        <v>453</v>
      </c>
      <c r="J3003">
        <v>675</v>
      </c>
    </row>
    <row r="3004" spans="1:10" ht="14.5" x14ac:dyDescent="0.35">
      <c r="A3004" s="202">
        <v>26298</v>
      </c>
      <c r="B3004" s="202" t="s">
        <v>2898</v>
      </c>
      <c r="D3004" s="203">
        <v>17.100000000000001</v>
      </c>
      <c r="E3004" s="203" t="s">
        <v>215</v>
      </c>
      <c r="F3004" s="202">
        <v>2020</v>
      </c>
      <c r="G3004" s="204">
        <v>1569640</v>
      </c>
      <c r="H3004">
        <v>47803</v>
      </c>
      <c r="I3004">
        <v>9991</v>
      </c>
      <c r="J3004">
        <v>2443</v>
      </c>
    </row>
    <row r="3005" spans="1:10" ht="14.5" x14ac:dyDescent="0.35">
      <c r="A3005" s="202">
        <v>26298</v>
      </c>
      <c r="B3005" s="202" t="s">
        <v>4546</v>
      </c>
      <c r="D3005" s="203">
        <v>17.2</v>
      </c>
      <c r="E3005" s="203" t="s">
        <v>215</v>
      </c>
      <c r="F3005" s="202">
        <v>2020</v>
      </c>
      <c r="G3005" s="203">
        <v>0</v>
      </c>
      <c r="H3005">
        <v>0</v>
      </c>
      <c r="I3005">
        <v>0</v>
      </c>
      <c r="J3005">
        <v>0</v>
      </c>
    </row>
    <row r="3006" spans="1:10" ht="14.5" x14ac:dyDescent="0.35">
      <c r="A3006" s="202">
        <v>26298</v>
      </c>
      <c r="B3006" s="202" t="s">
        <v>2899</v>
      </c>
      <c r="D3006" s="203">
        <v>19.100000000000001</v>
      </c>
      <c r="E3006" s="203" t="s">
        <v>215</v>
      </c>
      <c r="F3006" s="202">
        <v>2020</v>
      </c>
      <c r="G3006" s="205">
        <v>115206</v>
      </c>
      <c r="H3006">
        <v>360145</v>
      </c>
      <c r="I3006">
        <v>36497</v>
      </c>
      <c r="J3006">
        <v>15518</v>
      </c>
    </row>
    <row r="3007" spans="1:10" ht="14.5" x14ac:dyDescent="0.35">
      <c r="A3007" s="202">
        <v>26298</v>
      </c>
      <c r="B3007" s="202" t="s">
        <v>2900</v>
      </c>
      <c r="D3007" s="203">
        <v>19.2</v>
      </c>
      <c r="E3007" s="203" t="s">
        <v>215</v>
      </c>
      <c r="F3007" s="204">
        <v>2020</v>
      </c>
      <c r="G3007" s="206">
        <v>1403721</v>
      </c>
      <c r="H3007">
        <v>0</v>
      </c>
      <c r="I3007">
        <v>0</v>
      </c>
      <c r="J3007">
        <v>0</v>
      </c>
    </row>
    <row r="3008" spans="1:10" ht="14.5" x14ac:dyDescent="0.35">
      <c r="A3008" s="202">
        <v>26298</v>
      </c>
      <c r="B3008" s="202" t="s">
        <v>2901</v>
      </c>
      <c r="D3008" s="203">
        <v>19.3</v>
      </c>
      <c r="E3008" s="203" t="s">
        <v>215</v>
      </c>
      <c r="F3008" s="204">
        <v>2020</v>
      </c>
      <c r="G3008" s="205">
        <v>35558</v>
      </c>
      <c r="H3008">
        <v>16422</v>
      </c>
      <c r="I3008">
        <v>540</v>
      </c>
      <c r="J3008">
        <v>4051</v>
      </c>
    </row>
    <row r="3009" spans="1:10" ht="14.5" x14ac:dyDescent="0.35">
      <c r="A3009" s="202">
        <v>26298</v>
      </c>
      <c r="B3009" s="202" t="s">
        <v>2902</v>
      </c>
      <c r="D3009" s="203">
        <v>19.399999999999999</v>
      </c>
      <c r="E3009" s="203" t="s">
        <v>215</v>
      </c>
      <c r="F3009" s="204">
        <v>2020</v>
      </c>
      <c r="G3009" s="206">
        <v>3470049</v>
      </c>
      <c r="H3009">
        <v>0</v>
      </c>
      <c r="I3009">
        <v>0</v>
      </c>
      <c r="J3009">
        <v>0</v>
      </c>
    </row>
    <row r="3010" spans="1:10" ht="14.5" x14ac:dyDescent="0.35">
      <c r="A3010" s="202">
        <v>26298</v>
      </c>
      <c r="B3010" s="202" t="s">
        <v>2903</v>
      </c>
      <c r="D3010" s="203">
        <v>21.1</v>
      </c>
      <c r="E3010" s="203" t="s">
        <v>215</v>
      </c>
      <c r="F3010" s="202">
        <v>2020</v>
      </c>
      <c r="G3010" s="202">
        <v>1529837</v>
      </c>
      <c r="H3010">
        <v>308949</v>
      </c>
      <c r="I3010">
        <v>31541</v>
      </c>
      <c r="J3010">
        <v>13435</v>
      </c>
    </row>
    <row r="3011" spans="1:10" ht="14.5" x14ac:dyDescent="0.35">
      <c r="A3011" s="202">
        <v>26298</v>
      </c>
      <c r="B3011" s="202" t="s">
        <v>2904</v>
      </c>
      <c r="D3011" s="203">
        <v>21.2</v>
      </c>
      <c r="E3011" s="203" t="s">
        <v>215</v>
      </c>
      <c r="F3011" s="202">
        <v>2020</v>
      </c>
      <c r="G3011" s="202">
        <v>1164145</v>
      </c>
      <c r="H3011">
        <v>4889</v>
      </c>
      <c r="I3011">
        <v>162</v>
      </c>
      <c r="J3011">
        <v>1369</v>
      </c>
    </row>
    <row r="3012" spans="1:10" ht="14.5" x14ac:dyDescent="0.35">
      <c r="A3012" s="202">
        <v>26298</v>
      </c>
      <c r="B3012" s="202" t="s">
        <v>2895</v>
      </c>
      <c r="D3012" s="203">
        <v>5.0999999999999996</v>
      </c>
      <c r="E3012" s="203" t="s">
        <v>215</v>
      </c>
      <c r="F3012" s="202">
        <v>2020</v>
      </c>
      <c r="G3012" s="202">
        <v>2682527</v>
      </c>
      <c r="H3012">
        <v>7452</v>
      </c>
      <c r="I3012">
        <v>-168</v>
      </c>
      <c r="J3012">
        <v>1768</v>
      </c>
    </row>
    <row r="3013" spans="1:10" ht="14.5" x14ac:dyDescent="0.35">
      <c r="A3013" s="202">
        <v>26298</v>
      </c>
      <c r="B3013" s="202" t="s">
        <v>2896</v>
      </c>
      <c r="D3013" s="203">
        <v>5.2</v>
      </c>
      <c r="E3013" s="203" t="s">
        <v>215</v>
      </c>
      <c r="F3013" s="202">
        <v>2020</v>
      </c>
      <c r="G3013" s="202">
        <v>940322</v>
      </c>
      <c r="H3013">
        <v>5632</v>
      </c>
      <c r="I3013">
        <v>-147</v>
      </c>
      <c r="J3013">
        <v>1387</v>
      </c>
    </row>
    <row r="3014" spans="1:10" ht="14.5" x14ac:dyDescent="0.35">
      <c r="A3014" s="202">
        <v>26298</v>
      </c>
      <c r="B3014" s="202" t="s">
        <v>2897</v>
      </c>
      <c r="D3014" s="203">
        <v>9</v>
      </c>
      <c r="E3014" s="203" t="s">
        <v>215</v>
      </c>
      <c r="F3014" s="202">
        <v>2020</v>
      </c>
      <c r="G3014" s="202">
        <v>205618</v>
      </c>
      <c r="H3014">
        <v>19404</v>
      </c>
      <c r="I3014">
        <v>3442</v>
      </c>
      <c r="J3014">
        <v>736</v>
      </c>
    </row>
    <row r="3015" spans="1:10" ht="14.5" x14ac:dyDescent="0.35">
      <c r="A3015" s="202">
        <v>26310</v>
      </c>
      <c r="B3015" s="202" t="s">
        <v>2905</v>
      </c>
      <c r="D3015" s="203">
        <v>24</v>
      </c>
      <c r="E3015" s="203" t="s">
        <v>215</v>
      </c>
      <c r="F3015" s="202">
        <v>2020</v>
      </c>
      <c r="G3015" s="202">
        <v>973968</v>
      </c>
      <c r="H3015">
        <v>34662</v>
      </c>
      <c r="I3015">
        <v>3467</v>
      </c>
      <c r="J3015">
        <v>4604</v>
      </c>
    </row>
    <row r="3016" spans="1:10" ht="14.5" x14ac:dyDescent="0.35">
      <c r="A3016" s="202">
        <v>26344</v>
      </c>
      <c r="B3016" s="202" t="s">
        <v>4547</v>
      </c>
      <c r="D3016" s="203">
        <v>1</v>
      </c>
      <c r="E3016" s="203" t="s">
        <v>215</v>
      </c>
      <c r="F3016" s="202">
        <v>2020</v>
      </c>
      <c r="G3016" s="202">
        <v>333</v>
      </c>
      <c r="H3016">
        <v>1320</v>
      </c>
      <c r="I3016">
        <v>119</v>
      </c>
      <c r="J3016">
        <v>112</v>
      </c>
    </row>
    <row r="3017" spans="1:10" ht="14.5" x14ac:dyDescent="0.35">
      <c r="A3017" s="202">
        <v>26344</v>
      </c>
      <c r="B3017" s="202" t="s">
        <v>2910</v>
      </c>
      <c r="D3017" s="203">
        <v>17.100000000000001</v>
      </c>
      <c r="E3017" s="203" t="s">
        <v>215</v>
      </c>
      <c r="F3017" s="202">
        <v>2020</v>
      </c>
      <c r="G3017" s="204">
        <v>13893313</v>
      </c>
      <c r="H3017">
        <v>185563</v>
      </c>
      <c r="I3017">
        <v>4781</v>
      </c>
      <c r="J3017">
        <v>29417</v>
      </c>
    </row>
    <row r="3018" spans="1:10" ht="14.5" x14ac:dyDescent="0.35">
      <c r="A3018" s="202">
        <v>26344</v>
      </c>
      <c r="B3018" s="202" t="s">
        <v>2911</v>
      </c>
      <c r="D3018" s="203">
        <v>17.2</v>
      </c>
      <c r="E3018" s="203" t="s">
        <v>215</v>
      </c>
      <c r="F3018" s="202">
        <v>2020</v>
      </c>
      <c r="G3018" s="203">
        <v>3067583</v>
      </c>
      <c r="H3018">
        <v>27220</v>
      </c>
      <c r="I3018">
        <v>541</v>
      </c>
      <c r="J3018">
        <v>2023</v>
      </c>
    </row>
    <row r="3019" spans="1:10" ht="14.5" x14ac:dyDescent="0.35">
      <c r="A3019" s="202">
        <v>26344</v>
      </c>
      <c r="B3019" s="202" t="s">
        <v>2912</v>
      </c>
      <c r="D3019" s="203">
        <v>18</v>
      </c>
      <c r="E3019" s="203" t="s">
        <v>215</v>
      </c>
      <c r="F3019" s="202">
        <v>2020</v>
      </c>
      <c r="G3019" s="202">
        <v>10930</v>
      </c>
      <c r="H3019">
        <v>7373</v>
      </c>
      <c r="I3019">
        <v>72</v>
      </c>
      <c r="J3019">
        <v>847</v>
      </c>
    </row>
    <row r="3020" spans="1:10" ht="14.5" x14ac:dyDescent="0.35">
      <c r="A3020" s="202">
        <v>26344</v>
      </c>
      <c r="B3020" s="202" t="s">
        <v>2913</v>
      </c>
      <c r="D3020" s="203">
        <v>19.3</v>
      </c>
      <c r="E3020" s="203" t="s">
        <v>215</v>
      </c>
      <c r="F3020" s="204">
        <v>2020</v>
      </c>
      <c r="G3020" s="205">
        <v>32295</v>
      </c>
      <c r="H3020">
        <v>40504</v>
      </c>
      <c r="I3020">
        <v>1624</v>
      </c>
      <c r="J3020">
        <v>3557</v>
      </c>
    </row>
    <row r="3021" spans="1:10" ht="14.5" x14ac:dyDescent="0.35">
      <c r="A3021" s="202">
        <v>26344</v>
      </c>
      <c r="B3021" s="202" t="s">
        <v>2914</v>
      </c>
      <c r="D3021" s="203">
        <v>19.399999999999999</v>
      </c>
      <c r="E3021" s="203" t="s">
        <v>215</v>
      </c>
      <c r="F3021" s="204">
        <v>2020</v>
      </c>
      <c r="G3021" s="206">
        <v>2948187</v>
      </c>
      <c r="H3021">
        <v>0</v>
      </c>
      <c r="I3021">
        <v>0</v>
      </c>
      <c r="J3021">
        <v>0</v>
      </c>
    </row>
    <row r="3022" spans="1:10" ht="14.5" x14ac:dyDescent="0.35">
      <c r="A3022" s="202">
        <v>26344</v>
      </c>
      <c r="B3022" s="202" t="s">
        <v>2906</v>
      </c>
      <c r="D3022" s="203">
        <v>2.1</v>
      </c>
      <c r="E3022" s="203" t="s">
        <v>215</v>
      </c>
      <c r="F3022" s="202">
        <v>2020</v>
      </c>
      <c r="G3022" s="202">
        <v>31320</v>
      </c>
      <c r="H3022">
        <v>4091</v>
      </c>
      <c r="I3022">
        <v>214</v>
      </c>
      <c r="J3022">
        <v>397</v>
      </c>
    </row>
    <row r="3023" spans="1:10" ht="14.5" x14ac:dyDescent="0.35">
      <c r="A3023" s="202">
        <v>26344</v>
      </c>
      <c r="B3023" s="202" t="s">
        <v>2915</v>
      </c>
      <c r="D3023" s="203">
        <v>21.2</v>
      </c>
      <c r="E3023" s="203" t="s">
        <v>215</v>
      </c>
      <c r="F3023" s="202">
        <v>2020</v>
      </c>
      <c r="G3023" s="202">
        <v>13866009</v>
      </c>
      <c r="H3023">
        <v>120969</v>
      </c>
      <c r="I3023">
        <v>5520</v>
      </c>
      <c r="J3023">
        <v>12673</v>
      </c>
    </row>
    <row r="3024" spans="1:10" ht="14.5" x14ac:dyDescent="0.35">
      <c r="A3024" s="202">
        <v>26344</v>
      </c>
      <c r="B3024" s="202" t="s">
        <v>2916</v>
      </c>
      <c r="D3024" s="203">
        <v>23</v>
      </c>
      <c r="E3024" s="203" t="s">
        <v>215</v>
      </c>
      <c r="F3024" s="202">
        <v>2020</v>
      </c>
      <c r="G3024" s="202">
        <v>7796</v>
      </c>
      <c r="H3024">
        <v>418</v>
      </c>
      <c r="I3024">
        <v>38</v>
      </c>
      <c r="J3024">
        <v>20</v>
      </c>
    </row>
    <row r="3025" spans="1:10" ht="14.5" x14ac:dyDescent="0.35">
      <c r="A3025" s="202">
        <v>26344</v>
      </c>
      <c r="B3025" s="202" t="s">
        <v>4548</v>
      </c>
      <c r="D3025" s="203">
        <v>3</v>
      </c>
      <c r="E3025" s="203" t="s">
        <v>215</v>
      </c>
      <c r="F3025" s="202">
        <v>2020</v>
      </c>
      <c r="G3025" s="202">
        <v>153961</v>
      </c>
      <c r="H3025">
        <v>19324</v>
      </c>
      <c r="I3025">
        <v>322</v>
      </c>
      <c r="J3025">
        <v>2429</v>
      </c>
    </row>
    <row r="3026" spans="1:10" ht="14.5" x14ac:dyDescent="0.35">
      <c r="A3026" s="202">
        <v>26344</v>
      </c>
      <c r="B3026" s="202" t="s">
        <v>2907</v>
      </c>
      <c r="D3026" s="203">
        <v>5.0999999999999996</v>
      </c>
      <c r="E3026" s="203" t="s">
        <v>215</v>
      </c>
      <c r="F3026" s="202">
        <v>2020</v>
      </c>
      <c r="G3026" s="202">
        <v>1333552</v>
      </c>
      <c r="H3026">
        <v>31688</v>
      </c>
      <c r="I3026">
        <v>2408</v>
      </c>
      <c r="J3026">
        <v>2947</v>
      </c>
    </row>
    <row r="3027" spans="1:10" ht="14.5" x14ac:dyDescent="0.35">
      <c r="A3027" s="202">
        <v>26344</v>
      </c>
      <c r="B3027" s="202" t="s">
        <v>2908</v>
      </c>
      <c r="D3027" s="203">
        <v>5.2</v>
      </c>
      <c r="E3027" s="203" t="s">
        <v>215</v>
      </c>
      <c r="F3027" s="202">
        <v>2020</v>
      </c>
      <c r="G3027" s="202">
        <v>964323</v>
      </c>
      <c r="H3027">
        <v>26500</v>
      </c>
      <c r="I3027">
        <v>2321</v>
      </c>
      <c r="J3027">
        <v>2053</v>
      </c>
    </row>
    <row r="3028" spans="1:10" ht="14.5" x14ac:dyDescent="0.35">
      <c r="A3028" s="202">
        <v>26344</v>
      </c>
      <c r="B3028" s="202" t="s">
        <v>2909</v>
      </c>
      <c r="D3028" s="203">
        <v>9</v>
      </c>
      <c r="E3028" s="203" t="s">
        <v>215</v>
      </c>
      <c r="F3028" s="202">
        <v>2020</v>
      </c>
      <c r="G3028" s="202">
        <v>18389438</v>
      </c>
      <c r="H3028">
        <v>133525</v>
      </c>
      <c r="I3028">
        <v>5626</v>
      </c>
      <c r="J3028">
        <v>13874</v>
      </c>
    </row>
    <row r="3029" spans="1:10" ht="14.5" x14ac:dyDescent="0.35">
      <c r="A3029" s="202">
        <v>26379</v>
      </c>
      <c r="B3029" s="202" t="s">
        <v>4549</v>
      </c>
      <c r="D3029" s="203">
        <v>17.100000000000001</v>
      </c>
      <c r="E3029" s="203" t="s">
        <v>215</v>
      </c>
      <c r="F3029" s="202">
        <v>2020</v>
      </c>
      <c r="G3029" s="204">
        <v>164062</v>
      </c>
      <c r="H3029">
        <v>133678</v>
      </c>
      <c r="I3029">
        <v>0</v>
      </c>
      <c r="J3029">
        <v>6087</v>
      </c>
    </row>
    <row r="3030" spans="1:10" ht="14.5" x14ac:dyDescent="0.35">
      <c r="A3030" s="202">
        <v>26379</v>
      </c>
      <c r="B3030" s="202" t="s">
        <v>4550</v>
      </c>
      <c r="D3030" s="203">
        <v>17.2</v>
      </c>
      <c r="E3030" s="203" t="s">
        <v>215</v>
      </c>
      <c r="F3030" s="202">
        <v>2020</v>
      </c>
      <c r="G3030" s="203">
        <v>193040</v>
      </c>
      <c r="H3030">
        <v>488</v>
      </c>
      <c r="I3030">
        <v>0</v>
      </c>
      <c r="J3030">
        <v>22</v>
      </c>
    </row>
    <row r="3031" spans="1:10" ht="14.5" x14ac:dyDescent="0.35">
      <c r="A3031" s="202">
        <v>26379</v>
      </c>
      <c r="B3031" s="202" t="s">
        <v>4551</v>
      </c>
      <c r="D3031" s="203">
        <v>19.3</v>
      </c>
      <c r="E3031" s="203" t="s">
        <v>215</v>
      </c>
      <c r="F3031" s="204">
        <v>2020</v>
      </c>
      <c r="G3031" s="205">
        <v>0</v>
      </c>
      <c r="H3031">
        <v>30562</v>
      </c>
      <c r="I3031">
        <v>0</v>
      </c>
      <c r="J3031">
        <v>1379</v>
      </c>
    </row>
    <row r="3032" spans="1:10" ht="14.5" x14ac:dyDescent="0.35">
      <c r="A3032" s="202">
        <v>26379</v>
      </c>
      <c r="B3032" s="202" t="s">
        <v>4552</v>
      </c>
      <c r="D3032" s="203">
        <v>19.399999999999999</v>
      </c>
      <c r="E3032" s="203" t="s">
        <v>215</v>
      </c>
      <c r="F3032" s="204">
        <v>2020</v>
      </c>
      <c r="G3032" s="206">
        <v>7049697</v>
      </c>
      <c r="H3032">
        <v>0</v>
      </c>
      <c r="I3032">
        <v>0</v>
      </c>
      <c r="J3032">
        <v>0</v>
      </c>
    </row>
    <row r="3033" spans="1:10" ht="14.5" x14ac:dyDescent="0.35">
      <c r="A3033" s="202">
        <v>26379</v>
      </c>
      <c r="B3033" s="202" t="s">
        <v>4553</v>
      </c>
      <c r="D3033" s="203">
        <v>21.2</v>
      </c>
      <c r="E3033" s="203" t="s">
        <v>215</v>
      </c>
      <c r="F3033" s="202">
        <v>2020</v>
      </c>
      <c r="G3033" s="202">
        <v>1037918</v>
      </c>
      <c r="H3033">
        <v>1636</v>
      </c>
      <c r="I3033">
        <v>0</v>
      </c>
      <c r="J3033">
        <v>74</v>
      </c>
    </row>
    <row r="3034" spans="1:10" ht="14.5" x14ac:dyDescent="0.35">
      <c r="A3034" s="202">
        <v>26379</v>
      </c>
      <c r="B3034" s="202" t="s">
        <v>2918</v>
      </c>
      <c r="D3034" s="203">
        <v>24</v>
      </c>
      <c r="E3034" s="203" t="s">
        <v>215</v>
      </c>
      <c r="F3034" s="202">
        <v>2020</v>
      </c>
      <c r="G3034" s="202">
        <v>257226</v>
      </c>
      <c r="H3034">
        <v>1485</v>
      </c>
      <c r="I3034">
        <v>0</v>
      </c>
      <c r="J3034">
        <v>1260</v>
      </c>
    </row>
    <row r="3035" spans="1:10" ht="14.5" x14ac:dyDescent="0.35">
      <c r="A3035" s="202">
        <v>26379</v>
      </c>
      <c r="B3035" s="202" t="s">
        <v>2917</v>
      </c>
      <c r="D3035" s="203">
        <v>9</v>
      </c>
      <c r="E3035" s="203" t="s">
        <v>215</v>
      </c>
      <c r="F3035" s="202">
        <v>2020</v>
      </c>
      <c r="G3035" s="202">
        <v>502789</v>
      </c>
      <c r="H3035">
        <v>4972</v>
      </c>
      <c r="I3035">
        <v>0</v>
      </c>
      <c r="J3035">
        <v>224</v>
      </c>
    </row>
    <row r="3036" spans="1:10" ht="14.5" x14ac:dyDescent="0.35">
      <c r="A3036" s="202">
        <v>26433</v>
      </c>
      <c r="B3036" s="202" t="s">
        <v>2919</v>
      </c>
      <c r="D3036" s="203">
        <v>1</v>
      </c>
      <c r="E3036" s="203" t="s">
        <v>215</v>
      </c>
      <c r="F3036" s="202">
        <v>2020</v>
      </c>
      <c r="G3036" s="202">
        <v>237851</v>
      </c>
      <c r="H3036">
        <v>14250</v>
      </c>
      <c r="I3036">
        <v>905</v>
      </c>
      <c r="J3036">
        <v>226</v>
      </c>
    </row>
    <row r="3037" spans="1:10" ht="14.5" x14ac:dyDescent="0.35">
      <c r="A3037" s="202">
        <v>26433</v>
      </c>
      <c r="B3037" s="202" t="s">
        <v>2924</v>
      </c>
      <c r="D3037" s="203">
        <v>17.100000000000001</v>
      </c>
      <c r="E3037" s="203" t="s">
        <v>215</v>
      </c>
      <c r="F3037" s="202">
        <v>2020</v>
      </c>
      <c r="G3037" s="204">
        <v>404109</v>
      </c>
      <c r="H3037">
        <v>8346</v>
      </c>
      <c r="I3037">
        <v>530</v>
      </c>
      <c r="J3037">
        <v>133</v>
      </c>
    </row>
    <row r="3038" spans="1:10" ht="14.5" x14ac:dyDescent="0.35">
      <c r="A3038" s="202">
        <v>26433</v>
      </c>
      <c r="B3038" s="202" t="s">
        <v>2925</v>
      </c>
      <c r="D3038" s="203">
        <v>17.2</v>
      </c>
      <c r="E3038" s="203" t="s">
        <v>215</v>
      </c>
      <c r="F3038" s="202">
        <v>2020</v>
      </c>
      <c r="G3038" s="203">
        <v>714</v>
      </c>
      <c r="H3038">
        <v>179</v>
      </c>
      <c r="I3038">
        <v>11</v>
      </c>
      <c r="J3038">
        <v>3</v>
      </c>
    </row>
    <row r="3039" spans="1:10" ht="14.5" x14ac:dyDescent="0.35">
      <c r="A3039" s="202">
        <v>26433</v>
      </c>
      <c r="B3039" s="202" t="s">
        <v>2926</v>
      </c>
      <c r="D3039" s="203">
        <v>18</v>
      </c>
      <c r="E3039" s="203" t="s">
        <v>215</v>
      </c>
      <c r="F3039" s="202">
        <v>2020</v>
      </c>
      <c r="G3039" s="202">
        <v>40660</v>
      </c>
      <c r="H3039">
        <v>896</v>
      </c>
      <c r="I3039">
        <v>57</v>
      </c>
      <c r="J3039">
        <v>14</v>
      </c>
    </row>
    <row r="3040" spans="1:10" ht="14.5" x14ac:dyDescent="0.35">
      <c r="A3040" s="202">
        <v>26433</v>
      </c>
      <c r="B3040" s="202" t="s">
        <v>2927</v>
      </c>
      <c r="D3040" s="203">
        <v>19.3</v>
      </c>
      <c r="E3040" s="203" t="s">
        <v>215</v>
      </c>
      <c r="F3040" s="204">
        <v>2020</v>
      </c>
      <c r="G3040" s="205">
        <v>9682</v>
      </c>
      <c r="H3040">
        <v>66261</v>
      </c>
      <c r="I3040">
        <v>4208</v>
      </c>
      <c r="J3040">
        <v>1054</v>
      </c>
    </row>
    <row r="3041" spans="1:10" ht="14.5" x14ac:dyDescent="0.35">
      <c r="A3041" s="202">
        <v>26433</v>
      </c>
      <c r="B3041" s="202" t="s">
        <v>2928</v>
      </c>
      <c r="D3041" s="203">
        <v>19.399999999999999</v>
      </c>
      <c r="E3041" s="203" t="s">
        <v>215</v>
      </c>
      <c r="F3041" s="204">
        <v>2020</v>
      </c>
      <c r="G3041" s="206">
        <v>1696660</v>
      </c>
      <c r="H3041">
        <v>0</v>
      </c>
      <c r="I3041">
        <v>0</v>
      </c>
      <c r="J3041">
        <v>0</v>
      </c>
    </row>
    <row r="3042" spans="1:10" ht="14.5" x14ac:dyDescent="0.35">
      <c r="A3042" s="202">
        <v>26433</v>
      </c>
      <c r="B3042" s="202" t="s">
        <v>2920</v>
      </c>
      <c r="D3042" s="203">
        <v>2.1</v>
      </c>
      <c r="E3042" s="203" t="s">
        <v>215</v>
      </c>
      <c r="F3042" s="202">
        <v>2020</v>
      </c>
      <c r="G3042" s="202">
        <v>1057551</v>
      </c>
      <c r="H3042">
        <v>13613</v>
      </c>
      <c r="I3042">
        <v>865</v>
      </c>
      <c r="J3042">
        <v>216</v>
      </c>
    </row>
    <row r="3043" spans="1:10" ht="14.5" x14ac:dyDescent="0.35">
      <c r="A3043" s="202">
        <v>26433</v>
      </c>
      <c r="B3043" s="202" t="s">
        <v>2929</v>
      </c>
      <c r="D3043" s="203">
        <v>21.2</v>
      </c>
      <c r="E3043" s="203" t="s">
        <v>215</v>
      </c>
      <c r="F3043" s="202">
        <v>2020</v>
      </c>
      <c r="G3043" s="202">
        <v>1125202</v>
      </c>
      <c r="H3043">
        <v>22341</v>
      </c>
      <c r="I3043">
        <v>1419</v>
      </c>
      <c r="J3043">
        <v>355</v>
      </c>
    </row>
    <row r="3044" spans="1:10" ht="14.5" x14ac:dyDescent="0.35">
      <c r="A3044" s="202">
        <v>26433</v>
      </c>
      <c r="B3044" s="202" t="s">
        <v>2930</v>
      </c>
      <c r="D3044" s="203">
        <v>24</v>
      </c>
      <c r="E3044" s="203" t="s">
        <v>215</v>
      </c>
      <c r="F3044" s="202">
        <v>2020</v>
      </c>
      <c r="G3044" s="202">
        <v>8690562</v>
      </c>
      <c r="H3044">
        <v>66171</v>
      </c>
      <c r="I3044">
        <v>4202</v>
      </c>
      <c r="J3044">
        <v>1051</v>
      </c>
    </row>
    <row r="3045" spans="1:10" ht="14.5" x14ac:dyDescent="0.35">
      <c r="A3045" s="202">
        <v>26433</v>
      </c>
      <c r="B3045" s="202" t="s">
        <v>2921</v>
      </c>
      <c r="D3045" s="203">
        <v>5.0999999999999996</v>
      </c>
      <c r="E3045" s="203" t="s">
        <v>215</v>
      </c>
      <c r="F3045" s="202">
        <v>2020</v>
      </c>
      <c r="G3045" s="202">
        <v>55055</v>
      </c>
      <c r="H3045">
        <v>767</v>
      </c>
      <c r="I3045">
        <v>49</v>
      </c>
      <c r="J3045">
        <v>12</v>
      </c>
    </row>
    <row r="3046" spans="1:10" ht="14.5" x14ac:dyDescent="0.35">
      <c r="A3046" s="202">
        <v>26433</v>
      </c>
      <c r="B3046" s="202" t="s">
        <v>2922</v>
      </c>
      <c r="D3046" s="203">
        <v>5.2</v>
      </c>
      <c r="E3046" s="203" t="s">
        <v>215</v>
      </c>
      <c r="F3046" s="202">
        <v>2020</v>
      </c>
      <c r="G3046" s="202">
        <v>43755</v>
      </c>
      <c r="H3046">
        <v>9907</v>
      </c>
      <c r="I3046">
        <v>629</v>
      </c>
      <c r="J3046">
        <v>157</v>
      </c>
    </row>
    <row r="3047" spans="1:10" ht="14.5" x14ac:dyDescent="0.35">
      <c r="A3047" s="202">
        <v>26433</v>
      </c>
      <c r="B3047" s="202" t="s">
        <v>2923</v>
      </c>
      <c r="D3047" s="203">
        <v>9</v>
      </c>
      <c r="E3047" s="203" t="s">
        <v>215</v>
      </c>
      <c r="F3047" s="202">
        <v>2020</v>
      </c>
      <c r="G3047" s="202">
        <v>6955743</v>
      </c>
      <c r="H3047">
        <v>45435</v>
      </c>
      <c r="I3047">
        <v>2885</v>
      </c>
      <c r="J3047">
        <v>721</v>
      </c>
    </row>
    <row r="3048" spans="1:10" ht="14.5" x14ac:dyDescent="0.35">
      <c r="A3048" s="202">
        <v>26441</v>
      </c>
      <c r="B3048" s="202" t="s">
        <v>2931</v>
      </c>
      <c r="D3048" s="203">
        <v>19.100000000000001</v>
      </c>
      <c r="E3048" s="203" t="s">
        <v>215</v>
      </c>
      <c r="F3048" s="202">
        <v>2020</v>
      </c>
      <c r="G3048" s="205">
        <v>557603</v>
      </c>
      <c r="H3048">
        <v>67050</v>
      </c>
      <c r="I3048">
        <v>3489</v>
      </c>
      <c r="J3048">
        <v>6056</v>
      </c>
    </row>
    <row r="3049" spans="1:10" ht="14.5" x14ac:dyDescent="0.35">
      <c r="A3049" s="202">
        <v>26441</v>
      </c>
      <c r="B3049" s="202" t="s">
        <v>2932</v>
      </c>
      <c r="D3049" s="203">
        <v>19.2</v>
      </c>
      <c r="E3049" s="203" t="s">
        <v>215</v>
      </c>
      <c r="F3049" s="204">
        <v>2020</v>
      </c>
      <c r="G3049" s="206">
        <v>66492318</v>
      </c>
      <c r="H3049">
        <v>0</v>
      </c>
      <c r="I3049">
        <v>0</v>
      </c>
      <c r="J3049">
        <v>0</v>
      </c>
    </row>
    <row r="3050" spans="1:10" ht="14.5" x14ac:dyDescent="0.35">
      <c r="A3050" s="202">
        <v>26441</v>
      </c>
      <c r="B3050" s="202" t="s">
        <v>2933</v>
      </c>
      <c r="D3050" s="203">
        <v>21.1</v>
      </c>
      <c r="E3050" s="203" t="s">
        <v>215</v>
      </c>
      <c r="F3050" s="202">
        <v>2020</v>
      </c>
      <c r="G3050" s="202">
        <v>31335025</v>
      </c>
      <c r="H3050">
        <v>31335</v>
      </c>
      <c r="I3050">
        <v>2084</v>
      </c>
      <c r="J3050">
        <v>3606</v>
      </c>
    </row>
    <row r="3051" spans="1:10" ht="14.5" x14ac:dyDescent="0.35">
      <c r="A3051" s="202">
        <v>26530</v>
      </c>
      <c r="B3051" s="202" t="s">
        <v>2934</v>
      </c>
      <c r="D3051" s="203">
        <v>4</v>
      </c>
      <c r="E3051" s="203" t="s">
        <v>215</v>
      </c>
      <c r="F3051" s="202">
        <v>2020</v>
      </c>
      <c r="G3051" s="202">
        <v>295131176</v>
      </c>
      <c r="H3051">
        <v>295131</v>
      </c>
      <c r="I3051">
        <v>15372</v>
      </c>
      <c r="J3051">
        <v>6636</v>
      </c>
    </row>
    <row r="3052" spans="1:10" ht="14.5" x14ac:dyDescent="0.35">
      <c r="A3052" s="202">
        <v>26530</v>
      </c>
      <c r="B3052" s="202" t="s">
        <v>2935</v>
      </c>
      <c r="D3052" s="203">
        <v>9</v>
      </c>
      <c r="E3052" s="203" t="s">
        <v>215</v>
      </c>
      <c r="F3052" s="202">
        <v>2020</v>
      </c>
      <c r="G3052" s="202">
        <v>1786036</v>
      </c>
      <c r="H3052">
        <v>1786</v>
      </c>
      <c r="I3052">
        <v>107</v>
      </c>
      <c r="J3052">
        <v>41</v>
      </c>
    </row>
    <row r="3053" spans="1:10" ht="14.5" x14ac:dyDescent="0.35">
      <c r="A3053" s="202">
        <v>26565</v>
      </c>
      <c r="B3053" s="202" t="s">
        <v>2937</v>
      </c>
      <c r="D3053" s="203">
        <v>24</v>
      </c>
      <c r="E3053" s="203" t="s">
        <v>215</v>
      </c>
      <c r="F3053" s="202">
        <v>2020</v>
      </c>
      <c r="G3053" s="202">
        <v>419103</v>
      </c>
      <c r="H3053">
        <v>6275</v>
      </c>
      <c r="I3053">
        <v>0</v>
      </c>
      <c r="J3053">
        <v>98</v>
      </c>
    </row>
    <row r="3054" spans="1:10" ht="14.5" x14ac:dyDescent="0.35">
      <c r="A3054" s="202">
        <v>26565</v>
      </c>
      <c r="B3054" s="202" t="s">
        <v>2936</v>
      </c>
      <c r="D3054" s="203">
        <v>9</v>
      </c>
      <c r="E3054" s="203" t="s">
        <v>215</v>
      </c>
      <c r="F3054" s="202">
        <v>2020</v>
      </c>
      <c r="G3054" s="202">
        <v>212683625</v>
      </c>
      <c r="H3054">
        <v>224854</v>
      </c>
      <c r="I3054">
        <v>0</v>
      </c>
      <c r="J3054">
        <v>2282</v>
      </c>
    </row>
    <row r="3055" spans="1:10" ht="14.5" x14ac:dyDescent="0.35">
      <c r="A3055" s="202">
        <v>26581</v>
      </c>
      <c r="B3055" s="202" t="s">
        <v>2938</v>
      </c>
      <c r="D3055" s="203">
        <v>9</v>
      </c>
      <c r="E3055" s="203" t="s">
        <v>215</v>
      </c>
      <c r="F3055" s="202">
        <v>2020</v>
      </c>
      <c r="G3055" s="202">
        <v>4652006</v>
      </c>
      <c r="H3055">
        <v>68737</v>
      </c>
      <c r="I3055">
        <v>0</v>
      </c>
      <c r="J3055">
        <v>13899</v>
      </c>
    </row>
    <row r="3056" spans="1:10" ht="14.5" x14ac:dyDescent="0.35">
      <c r="A3056" s="202">
        <v>26611</v>
      </c>
      <c r="B3056" s="202" t="s">
        <v>2941</v>
      </c>
      <c r="D3056" s="203">
        <v>17.100000000000001</v>
      </c>
      <c r="E3056" s="203" t="s">
        <v>215</v>
      </c>
      <c r="F3056" s="202">
        <v>2020</v>
      </c>
      <c r="G3056" s="204">
        <v>163233</v>
      </c>
      <c r="H3056">
        <v>1248</v>
      </c>
      <c r="I3056">
        <v>0</v>
      </c>
      <c r="J3056">
        <v>232</v>
      </c>
    </row>
    <row r="3057" spans="1:10" ht="14.5" x14ac:dyDescent="0.35">
      <c r="A3057" s="202">
        <v>26611</v>
      </c>
      <c r="B3057" s="202" t="s">
        <v>4554</v>
      </c>
      <c r="D3057" s="203">
        <v>17.2</v>
      </c>
      <c r="E3057" s="203" t="s">
        <v>215</v>
      </c>
      <c r="F3057" s="202">
        <v>2020</v>
      </c>
      <c r="G3057" s="203">
        <v>0</v>
      </c>
      <c r="H3057">
        <v>0</v>
      </c>
      <c r="I3057">
        <v>0</v>
      </c>
      <c r="J3057">
        <v>0</v>
      </c>
    </row>
    <row r="3058" spans="1:10" ht="14.5" x14ac:dyDescent="0.35">
      <c r="A3058" s="202">
        <v>26611</v>
      </c>
      <c r="B3058" s="202" t="s">
        <v>4555</v>
      </c>
      <c r="D3058" s="203">
        <v>19.3</v>
      </c>
      <c r="E3058" s="203" t="s">
        <v>215</v>
      </c>
      <c r="F3058" s="204">
        <v>2020</v>
      </c>
      <c r="G3058" s="205">
        <v>436</v>
      </c>
      <c r="H3058">
        <v>1044</v>
      </c>
      <c r="I3058">
        <v>0</v>
      </c>
      <c r="J3058">
        <v>194</v>
      </c>
    </row>
    <row r="3059" spans="1:10" ht="14.5" x14ac:dyDescent="0.35">
      <c r="A3059" s="202">
        <v>26611</v>
      </c>
      <c r="B3059" s="202" t="s">
        <v>2942</v>
      </c>
      <c r="D3059" s="203">
        <v>19.399999999999999</v>
      </c>
      <c r="E3059" s="203" t="s">
        <v>215</v>
      </c>
      <c r="F3059" s="204">
        <v>2020</v>
      </c>
      <c r="G3059" s="206">
        <v>162094</v>
      </c>
      <c r="H3059">
        <v>0</v>
      </c>
      <c r="I3059">
        <v>0</v>
      </c>
      <c r="J3059">
        <v>0</v>
      </c>
    </row>
    <row r="3060" spans="1:10" ht="14.5" x14ac:dyDescent="0.35">
      <c r="A3060" s="202">
        <v>26611</v>
      </c>
      <c r="B3060" s="202" t="s">
        <v>2943</v>
      </c>
      <c r="D3060" s="203">
        <v>21.2</v>
      </c>
      <c r="E3060" s="203" t="s">
        <v>215</v>
      </c>
      <c r="F3060" s="202">
        <v>2020</v>
      </c>
      <c r="G3060" s="202">
        <v>38028</v>
      </c>
      <c r="H3060">
        <v>336</v>
      </c>
      <c r="I3060">
        <v>0</v>
      </c>
      <c r="J3060">
        <v>62</v>
      </c>
    </row>
    <row r="3061" spans="1:10" ht="14.5" x14ac:dyDescent="0.35">
      <c r="A3061" s="202">
        <v>26611</v>
      </c>
      <c r="B3061" s="202" t="s">
        <v>2939</v>
      </c>
      <c r="D3061" s="203">
        <v>5.0999999999999996</v>
      </c>
      <c r="E3061" s="203" t="s">
        <v>215</v>
      </c>
      <c r="F3061" s="202">
        <v>2020</v>
      </c>
      <c r="G3061" s="202">
        <v>13690192</v>
      </c>
      <c r="H3061">
        <v>84494</v>
      </c>
      <c r="I3061">
        <v>0</v>
      </c>
      <c r="J3061">
        <v>15686</v>
      </c>
    </row>
    <row r="3062" spans="1:10" ht="14.5" x14ac:dyDescent="0.35">
      <c r="A3062" s="202">
        <v>26611</v>
      </c>
      <c r="B3062" s="202" t="s">
        <v>2940</v>
      </c>
      <c r="D3062" s="203">
        <v>5.2</v>
      </c>
      <c r="E3062" s="203" t="s">
        <v>215</v>
      </c>
      <c r="F3062" s="202">
        <v>2020</v>
      </c>
      <c r="G3062" s="202">
        <v>5519591</v>
      </c>
      <c r="H3062">
        <v>47474</v>
      </c>
      <c r="I3062">
        <v>0</v>
      </c>
      <c r="J3062">
        <v>8813</v>
      </c>
    </row>
    <row r="3063" spans="1:10" ht="14.5" x14ac:dyDescent="0.35">
      <c r="A3063" s="202">
        <v>26662</v>
      </c>
      <c r="B3063" s="202" t="s">
        <v>2944</v>
      </c>
      <c r="D3063" s="203">
        <v>1</v>
      </c>
      <c r="E3063" s="203" t="s">
        <v>215</v>
      </c>
      <c r="F3063" s="202">
        <v>2020</v>
      </c>
      <c r="G3063" s="202">
        <v>6823</v>
      </c>
      <c r="H3063">
        <v>45</v>
      </c>
      <c r="I3063">
        <v>0</v>
      </c>
      <c r="J3063">
        <v>0</v>
      </c>
    </row>
    <row r="3064" spans="1:10" ht="14.5" x14ac:dyDescent="0.35">
      <c r="A3064" s="202">
        <v>26662</v>
      </c>
      <c r="B3064" s="202" t="s">
        <v>2949</v>
      </c>
      <c r="D3064" s="203">
        <v>17.100000000000001</v>
      </c>
      <c r="E3064" s="203" t="s">
        <v>215</v>
      </c>
      <c r="F3064" s="202">
        <v>2020</v>
      </c>
      <c r="G3064" s="204">
        <v>160987</v>
      </c>
      <c r="H3064">
        <v>808</v>
      </c>
      <c r="I3064">
        <v>4</v>
      </c>
      <c r="J3064">
        <v>2</v>
      </c>
    </row>
    <row r="3065" spans="1:10" ht="14.5" x14ac:dyDescent="0.35">
      <c r="A3065" s="202">
        <v>26662</v>
      </c>
      <c r="B3065" s="202" t="s">
        <v>2950</v>
      </c>
      <c r="D3065" s="203">
        <v>17.2</v>
      </c>
      <c r="E3065" s="203" t="s">
        <v>215</v>
      </c>
      <c r="F3065" s="202">
        <v>2020</v>
      </c>
      <c r="G3065" s="203">
        <v>1799</v>
      </c>
      <c r="H3065">
        <v>24</v>
      </c>
      <c r="I3065">
        <v>0</v>
      </c>
      <c r="J3065">
        <v>0</v>
      </c>
    </row>
    <row r="3066" spans="1:10" ht="14.5" x14ac:dyDescent="0.35">
      <c r="A3066" s="202">
        <v>26662</v>
      </c>
      <c r="B3066" s="202" t="s">
        <v>2951</v>
      </c>
      <c r="D3066" s="203">
        <v>18</v>
      </c>
      <c r="E3066" s="203" t="s">
        <v>215</v>
      </c>
      <c r="F3066" s="202">
        <v>2020</v>
      </c>
      <c r="G3066" s="202">
        <v>6708</v>
      </c>
      <c r="H3066">
        <v>62</v>
      </c>
      <c r="I3066">
        <v>0</v>
      </c>
      <c r="J3066">
        <v>0</v>
      </c>
    </row>
    <row r="3067" spans="1:10" ht="14.5" x14ac:dyDescent="0.35">
      <c r="A3067" s="202">
        <v>26662</v>
      </c>
      <c r="B3067" s="202" t="s">
        <v>2952</v>
      </c>
      <c r="D3067" s="203">
        <v>19.3</v>
      </c>
      <c r="E3067" s="203" t="s">
        <v>215</v>
      </c>
      <c r="F3067" s="204">
        <v>2020</v>
      </c>
      <c r="G3067" s="205">
        <v>3840</v>
      </c>
      <c r="H3067">
        <v>17400</v>
      </c>
      <c r="I3067">
        <v>104</v>
      </c>
      <c r="J3067">
        <v>56</v>
      </c>
    </row>
    <row r="3068" spans="1:10" ht="14.5" x14ac:dyDescent="0.35">
      <c r="A3068" s="202">
        <v>26662</v>
      </c>
      <c r="B3068" s="202" t="s">
        <v>2953</v>
      </c>
      <c r="D3068" s="203">
        <v>19.399999999999999</v>
      </c>
      <c r="E3068" s="203" t="s">
        <v>215</v>
      </c>
      <c r="F3068" s="204">
        <v>2020</v>
      </c>
      <c r="G3068" s="206">
        <v>3004586</v>
      </c>
      <c r="H3068">
        <v>0</v>
      </c>
      <c r="I3068">
        <v>0</v>
      </c>
      <c r="J3068">
        <v>0</v>
      </c>
    </row>
    <row r="3069" spans="1:10" ht="14.5" x14ac:dyDescent="0.35">
      <c r="A3069" s="202">
        <v>26662</v>
      </c>
      <c r="B3069" s="202" t="s">
        <v>2945</v>
      </c>
      <c r="D3069" s="203">
        <v>2.1</v>
      </c>
      <c r="E3069" s="203" t="s">
        <v>215</v>
      </c>
      <c r="F3069" s="202">
        <v>2020</v>
      </c>
      <c r="G3069" s="202">
        <v>9705</v>
      </c>
      <c r="H3069">
        <v>85</v>
      </c>
      <c r="I3069">
        <v>1</v>
      </c>
      <c r="J3069">
        <v>0</v>
      </c>
    </row>
    <row r="3070" spans="1:10" ht="14.5" x14ac:dyDescent="0.35">
      <c r="A3070" s="202">
        <v>26662</v>
      </c>
      <c r="B3070" s="202" t="s">
        <v>2954</v>
      </c>
      <c r="D3070" s="203">
        <v>21.2</v>
      </c>
      <c r="E3070" s="203" t="s">
        <v>215</v>
      </c>
      <c r="F3070" s="202">
        <v>2020</v>
      </c>
      <c r="G3070" s="202">
        <v>894848</v>
      </c>
      <c r="H3070">
        <v>2403</v>
      </c>
      <c r="I3070">
        <v>14</v>
      </c>
      <c r="J3070">
        <v>8</v>
      </c>
    </row>
    <row r="3071" spans="1:10" ht="14.5" x14ac:dyDescent="0.35">
      <c r="A3071" s="202">
        <v>26662</v>
      </c>
      <c r="B3071" s="202" t="s">
        <v>2946</v>
      </c>
      <c r="D3071" s="203">
        <v>5.0999999999999996</v>
      </c>
      <c r="E3071" s="203" t="s">
        <v>215</v>
      </c>
      <c r="F3071" s="202">
        <v>2020</v>
      </c>
      <c r="G3071" s="202">
        <v>922124</v>
      </c>
      <c r="H3071">
        <v>4255</v>
      </c>
      <c r="I3071">
        <v>20</v>
      </c>
      <c r="J3071">
        <v>11</v>
      </c>
    </row>
    <row r="3072" spans="1:10" ht="14.5" x14ac:dyDescent="0.35">
      <c r="A3072" s="202">
        <v>26662</v>
      </c>
      <c r="B3072" s="202" t="s">
        <v>2947</v>
      </c>
      <c r="D3072" s="203">
        <v>5.2</v>
      </c>
      <c r="E3072" s="203" t="s">
        <v>215</v>
      </c>
      <c r="F3072" s="202">
        <v>2020</v>
      </c>
      <c r="G3072" s="202">
        <v>426558</v>
      </c>
      <c r="H3072">
        <v>2701</v>
      </c>
      <c r="I3072">
        <v>15</v>
      </c>
      <c r="J3072">
        <v>8</v>
      </c>
    </row>
    <row r="3073" spans="1:10" ht="14.5" x14ac:dyDescent="0.35">
      <c r="A3073" s="202">
        <v>26662</v>
      </c>
      <c r="B3073" s="202" t="s">
        <v>2948</v>
      </c>
      <c r="D3073" s="203">
        <v>9</v>
      </c>
      <c r="E3073" s="203" t="s">
        <v>215</v>
      </c>
      <c r="F3073" s="202">
        <v>2020</v>
      </c>
      <c r="G3073" s="202">
        <v>2768</v>
      </c>
      <c r="H3073">
        <v>54</v>
      </c>
      <c r="I3073">
        <v>0</v>
      </c>
      <c r="J3073">
        <v>0</v>
      </c>
    </row>
    <row r="3074" spans="1:10" ht="14.5" x14ac:dyDescent="0.35">
      <c r="A3074" s="202">
        <v>26816</v>
      </c>
      <c r="B3074" s="202" t="s">
        <v>2956</v>
      </c>
      <c r="D3074" s="203">
        <v>19.100000000000001</v>
      </c>
      <c r="E3074" s="203" t="s">
        <v>215</v>
      </c>
      <c r="F3074" s="202">
        <v>2020</v>
      </c>
      <c r="G3074" s="205">
        <v>3583640</v>
      </c>
      <c r="H3074">
        <v>64682</v>
      </c>
      <c r="I3074">
        <v>6763</v>
      </c>
      <c r="J3074">
        <v>1822</v>
      </c>
    </row>
    <row r="3075" spans="1:10" ht="14.5" x14ac:dyDescent="0.35">
      <c r="A3075" s="202">
        <v>26816</v>
      </c>
      <c r="B3075" s="202" t="s">
        <v>2957</v>
      </c>
      <c r="D3075" s="203">
        <v>19.2</v>
      </c>
      <c r="E3075" s="203" t="s">
        <v>215</v>
      </c>
      <c r="F3075" s="204">
        <v>2020</v>
      </c>
      <c r="G3075" s="206">
        <v>61098812</v>
      </c>
      <c r="H3075">
        <v>0</v>
      </c>
      <c r="I3075">
        <v>0</v>
      </c>
      <c r="J3075">
        <v>0</v>
      </c>
    </row>
    <row r="3076" spans="1:10" ht="14.5" x14ac:dyDescent="0.35">
      <c r="A3076" s="202">
        <v>26816</v>
      </c>
      <c r="B3076" s="202" t="s">
        <v>2958</v>
      </c>
      <c r="D3076" s="203">
        <v>19.3</v>
      </c>
      <c r="E3076" s="203" t="s">
        <v>215</v>
      </c>
      <c r="F3076" s="204">
        <v>2020</v>
      </c>
      <c r="G3076" s="205">
        <v>141777</v>
      </c>
      <c r="H3076">
        <v>5783</v>
      </c>
      <c r="I3076">
        <v>397</v>
      </c>
      <c r="J3076">
        <v>107</v>
      </c>
    </row>
    <row r="3077" spans="1:10" ht="14.5" x14ac:dyDescent="0.35">
      <c r="A3077" s="202">
        <v>26816</v>
      </c>
      <c r="B3077" s="202" t="s">
        <v>2959</v>
      </c>
      <c r="D3077" s="203">
        <v>19.399999999999999</v>
      </c>
      <c r="E3077" s="203" t="s">
        <v>215</v>
      </c>
      <c r="F3077" s="204">
        <v>2020</v>
      </c>
      <c r="G3077" s="206">
        <v>5641101</v>
      </c>
      <c r="H3077">
        <v>0</v>
      </c>
      <c r="I3077">
        <v>0</v>
      </c>
      <c r="J3077">
        <v>0</v>
      </c>
    </row>
    <row r="3078" spans="1:10" ht="14.5" x14ac:dyDescent="0.35">
      <c r="A3078" s="202">
        <v>26816</v>
      </c>
      <c r="B3078" s="202" t="s">
        <v>2960</v>
      </c>
      <c r="D3078" s="203">
        <v>21.1</v>
      </c>
      <c r="E3078" s="203" t="s">
        <v>215</v>
      </c>
      <c r="F3078" s="202">
        <v>2020</v>
      </c>
      <c r="G3078" s="202">
        <v>42411782</v>
      </c>
      <c r="H3078">
        <v>42412</v>
      </c>
      <c r="I3078">
        <v>4144</v>
      </c>
      <c r="J3078">
        <v>1118</v>
      </c>
    </row>
    <row r="3079" spans="1:10" ht="14.5" x14ac:dyDescent="0.35">
      <c r="A3079" s="202">
        <v>26816</v>
      </c>
      <c r="B3079" s="202" t="s">
        <v>2961</v>
      </c>
      <c r="D3079" s="203">
        <v>21.2</v>
      </c>
      <c r="E3079" s="203" t="s">
        <v>215</v>
      </c>
      <c r="F3079" s="202">
        <v>2020</v>
      </c>
      <c r="G3079" s="202">
        <v>2774869</v>
      </c>
      <c r="H3079">
        <v>2775</v>
      </c>
      <c r="I3079">
        <v>199</v>
      </c>
      <c r="J3079">
        <v>53</v>
      </c>
    </row>
    <row r="3080" spans="1:10" ht="14.5" x14ac:dyDescent="0.35">
      <c r="A3080" s="202">
        <v>26816</v>
      </c>
      <c r="B3080" s="202" t="s">
        <v>2955</v>
      </c>
      <c r="D3080" s="203">
        <v>9</v>
      </c>
      <c r="E3080" s="203" t="s">
        <v>215</v>
      </c>
      <c r="F3080" s="202">
        <v>2020</v>
      </c>
      <c r="G3080" s="202">
        <v>37834321</v>
      </c>
      <c r="H3080">
        <v>37834</v>
      </c>
      <c r="I3080">
        <v>4162</v>
      </c>
      <c r="J3080">
        <v>979</v>
      </c>
    </row>
    <row r="3081" spans="1:10" ht="14.5" x14ac:dyDescent="0.35">
      <c r="A3081" s="202">
        <v>26832</v>
      </c>
      <c r="B3081" s="202" t="s">
        <v>2965</v>
      </c>
      <c r="D3081" s="203">
        <v>17.100000000000001</v>
      </c>
      <c r="E3081" s="203" t="s">
        <v>215</v>
      </c>
      <c r="F3081" s="202">
        <v>2020</v>
      </c>
      <c r="G3081" s="204">
        <v>1522998</v>
      </c>
      <c r="H3081">
        <v>79494</v>
      </c>
      <c r="I3081">
        <v>2569</v>
      </c>
      <c r="J3081">
        <v>7010</v>
      </c>
    </row>
    <row r="3082" spans="1:10" ht="14.5" x14ac:dyDescent="0.35">
      <c r="A3082" s="202">
        <v>26832</v>
      </c>
      <c r="B3082" s="202" t="s">
        <v>2966</v>
      </c>
      <c r="D3082" s="203">
        <v>17.2</v>
      </c>
      <c r="E3082" s="203" t="s">
        <v>215</v>
      </c>
      <c r="F3082" s="202">
        <v>2020</v>
      </c>
      <c r="G3082" s="203">
        <v>19094</v>
      </c>
      <c r="H3082">
        <v>2850</v>
      </c>
      <c r="I3082">
        <v>251</v>
      </c>
      <c r="J3082">
        <v>483</v>
      </c>
    </row>
    <row r="3083" spans="1:10" ht="14.5" x14ac:dyDescent="0.35">
      <c r="A3083" s="202">
        <v>26832</v>
      </c>
      <c r="B3083" s="202" t="s">
        <v>2967</v>
      </c>
      <c r="D3083" s="203">
        <v>18</v>
      </c>
      <c r="E3083" s="203" t="s">
        <v>215</v>
      </c>
      <c r="F3083" s="202">
        <v>2020</v>
      </c>
      <c r="G3083" s="202">
        <v>1895</v>
      </c>
      <c r="H3083">
        <v>9071</v>
      </c>
      <c r="I3083">
        <v>123</v>
      </c>
      <c r="J3083">
        <v>788</v>
      </c>
    </row>
    <row r="3084" spans="1:10" ht="14.5" x14ac:dyDescent="0.35">
      <c r="A3084" s="202">
        <v>26832</v>
      </c>
      <c r="B3084" s="202" t="s">
        <v>2968</v>
      </c>
      <c r="D3084" s="203">
        <v>19.3</v>
      </c>
      <c r="E3084" s="203" t="s">
        <v>215</v>
      </c>
      <c r="F3084" s="204">
        <v>2020</v>
      </c>
      <c r="G3084" s="205">
        <v>3449</v>
      </c>
      <c r="H3084">
        <v>12528</v>
      </c>
      <c r="I3084">
        <v>499</v>
      </c>
      <c r="J3084">
        <v>1421</v>
      </c>
    </row>
    <row r="3085" spans="1:10" ht="14.5" x14ac:dyDescent="0.35">
      <c r="A3085" s="202">
        <v>26832</v>
      </c>
      <c r="B3085" s="202" t="s">
        <v>2969</v>
      </c>
      <c r="D3085" s="203">
        <v>19.399999999999999</v>
      </c>
      <c r="E3085" s="203" t="s">
        <v>215</v>
      </c>
      <c r="F3085" s="204">
        <v>2020</v>
      </c>
      <c r="G3085" s="206">
        <v>650805</v>
      </c>
      <c r="H3085">
        <v>0</v>
      </c>
      <c r="I3085">
        <v>0</v>
      </c>
      <c r="J3085">
        <v>0</v>
      </c>
    </row>
    <row r="3086" spans="1:10" ht="14.5" x14ac:dyDescent="0.35">
      <c r="A3086" s="202">
        <v>26832</v>
      </c>
      <c r="B3086" s="202" t="s">
        <v>2970</v>
      </c>
      <c r="D3086" s="203">
        <v>21.2</v>
      </c>
      <c r="E3086" s="203" t="s">
        <v>215</v>
      </c>
      <c r="F3086" s="202">
        <v>2020</v>
      </c>
      <c r="G3086" s="202">
        <v>346192</v>
      </c>
      <c r="H3086">
        <v>4151</v>
      </c>
      <c r="I3086">
        <v>102</v>
      </c>
      <c r="J3086">
        <v>470</v>
      </c>
    </row>
    <row r="3087" spans="1:10" ht="14.5" x14ac:dyDescent="0.35">
      <c r="A3087" s="202">
        <v>26832</v>
      </c>
      <c r="B3087" s="202" t="s">
        <v>2971</v>
      </c>
      <c r="D3087" s="203">
        <v>23</v>
      </c>
      <c r="E3087" s="203" t="s">
        <v>215</v>
      </c>
      <c r="F3087" s="202">
        <v>2020</v>
      </c>
      <c r="G3087" s="202">
        <v>1500336</v>
      </c>
      <c r="H3087">
        <v>13345</v>
      </c>
      <c r="I3087">
        <v>224</v>
      </c>
      <c r="J3087">
        <v>545</v>
      </c>
    </row>
    <row r="3088" spans="1:10" ht="14.5" x14ac:dyDescent="0.35">
      <c r="A3088" s="202">
        <v>26832</v>
      </c>
      <c r="B3088" s="202" t="s">
        <v>2972</v>
      </c>
      <c r="D3088" s="203">
        <v>24</v>
      </c>
      <c r="E3088" s="203" t="s">
        <v>215</v>
      </c>
      <c r="F3088" s="202">
        <v>2020</v>
      </c>
      <c r="G3088" s="202">
        <v>85670</v>
      </c>
      <c r="H3088">
        <v>1826</v>
      </c>
      <c r="I3088">
        <v>78</v>
      </c>
      <c r="J3088">
        <v>465</v>
      </c>
    </row>
    <row r="3089" spans="1:10" ht="14.5" x14ac:dyDescent="0.35">
      <c r="A3089" s="202">
        <v>26832</v>
      </c>
      <c r="B3089" s="202" t="s">
        <v>4556</v>
      </c>
      <c r="D3089" s="203">
        <v>3</v>
      </c>
      <c r="E3089" s="203" t="s">
        <v>215</v>
      </c>
      <c r="F3089" s="202">
        <v>2020</v>
      </c>
      <c r="G3089" s="202">
        <v>23765</v>
      </c>
      <c r="H3089">
        <v>9025</v>
      </c>
      <c r="I3089">
        <v>151</v>
      </c>
      <c r="J3089">
        <v>1248</v>
      </c>
    </row>
    <row r="3090" spans="1:10" ht="14.5" x14ac:dyDescent="0.35">
      <c r="A3090" s="202">
        <v>26832</v>
      </c>
      <c r="B3090" s="202" t="s">
        <v>2962</v>
      </c>
      <c r="D3090" s="203">
        <v>5.0999999999999996</v>
      </c>
      <c r="E3090" s="203" t="s">
        <v>215</v>
      </c>
      <c r="F3090" s="202">
        <v>2020</v>
      </c>
      <c r="G3090" s="202">
        <v>864487</v>
      </c>
      <c r="H3090">
        <v>37452</v>
      </c>
      <c r="I3090">
        <v>1260</v>
      </c>
      <c r="J3090">
        <v>4025</v>
      </c>
    </row>
    <row r="3091" spans="1:10" ht="14.5" x14ac:dyDescent="0.35">
      <c r="A3091" s="202">
        <v>26832</v>
      </c>
      <c r="B3091" s="202" t="s">
        <v>2963</v>
      </c>
      <c r="D3091" s="203">
        <v>5.2</v>
      </c>
      <c r="E3091" s="203" t="s">
        <v>215</v>
      </c>
      <c r="F3091" s="202">
        <v>2020</v>
      </c>
      <c r="G3091" s="202">
        <v>279430</v>
      </c>
      <c r="H3091">
        <v>9743</v>
      </c>
      <c r="I3091">
        <v>354</v>
      </c>
      <c r="J3091">
        <v>940</v>
      </c>
    </row>
    <row r="3092" spans="1:10" ht="14.5" x14ac:dyDescent="0.35">
      <c r="A3092" s="202">
        <v>26832</v>
      </c>
      <c r="B3092" s="202" t="s">
        <v>2964</v>
      </c>
      <c r="D3092" s="203">
        <v>9</v>
      </c>
      <c r="E3092" s="203" t="s">
        <v>215</v>
      </c>
      <c r="F3092" s="202">
        <v>2020</v>
      </c>
      <c r="G3092" s="202">
        <v>223852</v>
      </c>
      <c r="H3092">
        <v>4036</v>
      </c>
      <c r="I3092">
        <v>58</v>
      </c>
      <c r="J3092">
        <v>327</v>
      </c>
    </row>
    <row r="3093" spans="1:10" ht="14.5" x14ac:dyDescent="0.35">
      <c r="A3093" s="202">
        <v>26905</v>
      </c>
      <c r="B3093" s="202" t="s">
        <v>2973</v>
      </c>
      <c r="D3093" s="203">
        <v>4</v>
      </c>
      <c r="E3093" s="203" t="s">
        <v>215</v>
      </c>
      <c r="F3093" s="202">
        <v>2020</v>
      </c>
      <c r="G3093" s="202">
        <v>6890610</v>
      </c>
      <c r="H3093">
        <v>87346</v>
      </c>
      <c r="I3093">
        <v>2394</v>
      </c>
      <c r="J3093">
        <v>8438</v>
      </c>
    </row>
    <row r="3094" spans="1:10" ht="14.5" x14ac:dyDescent="0.35">
      <c r="A3094" s="202">
        <v>26921</v>
      </c>
      <c r="B3094" s="202" t="s">
        <v>2974</v>
      </c>
      <c r="D3094" s="203">
        <v>17.100000000000001</v>
      </c>
      <c r="E3094" s="203" t="s">
        <v>215</v>
      </c>
      <c r="F3094" s="202">
        <v>2020</v>
      </c>
      <c r="G3094" s="204">
        <v>890246</v>
      </c>
      <c r="H3094">
        <v>313092</v>
      </c>
      <c r="I3094">
        <v>2371</v>
      </c>
      <c r="J3094">
        <v>2850</v>
      </c>
    </row>
    <row r="3095" spans="1:10" ht="14.5" x14ac:dyDescent="0.35">
      <c r="A3095" s="202">
        <v>26921</v>
      </c>
      <c r="B3095" s="202" t="s">
        <v>4557</v>
      </c>
      <c r="D3095" s="203">
        <v>17.2</v>
      </c>
      <c r="E3095" s="203" t="s">
        <v>215</v>
      </c>
      <c r="F3095" s="202">
        <v>2020</v>
      </c>
      <c r="G3095" s="203">
        <v>0</v>
      </c>
      <c r="H3095">
        <v>-941</v>
      </c>
      <c r="I3095">
        <v>-7</v>
      </c>
      <c r="J3095">
        <v>-9</v>
      </c>
    </row>
    <row r="3096" spans="1:10" ht="14.5" x14ac:dyDescent="0.35">
      <c r="A3096" s="202">
        <v>26921</v>
      </c>
      <c r="B3096" s="202" t="s">
        <v>2975</v>
      </c>
      <c r="D3096" s="203">
        <v>24</v>
      </c>
      <c r="E3096" s="203" t="s">
        <v>215</v>
      </c>
      <c r="F3096" s="202">
        <v>2020</v>
      </c>
      <c r="G3096" s="202">
        <v>5984034</v>
      </c>
      <c r="H3096">
        <v>46980</v>
      </c>
      <c r="I3096">
        <v>356</v>
      </c>
      <c r="J3096">
        <v>428</v>
      </c>
    </row>
    <row r="3097" spans="1:10" ht="14.5" x14ac:dyDescent="0.35">
      <c r="A3097" s="202">
        <v>27081</v>
      </c>
      <c r="B3097" s="202" t="s">
        <v>2976</v>
      </c>
      <c r="D3097" s="203">
        <v>24</v>
      </c>
      <c r="E3097" s="203" t="s">
        <v>215</v>
      </c>
      <c r="F3097" s="202">
        <v>2020</v>
      </c>
      <c r="G3097" s="202">
        <v>183994</v>
      </c>
      <c r="H3097">
        <v>3979</v>
      </c>
      <c r="I3097">
        <v>1663</v>
      </c>
      <c r="J3097">
        <v>1148</v>
      </c>
    </row>
    <row r="3098" spans="1:10" ht="14.5" x14ac:dyDescent="0.35">
      <c r="A3098" s="202">
        <v>27090</v>
      </c>
      <c r="B3098" s="202" t="s">
        <v>2977</v>
      </c>
      <c r="D3098" s="203">
        <v>19.100000000000001</v>
      </c>
      <c r="E3098" s="203" t="s">
        <v>215</v>
      </c>
      <c r="F3098" s="202">
        <v>2020</v>
      </c>
      <c r="G3098" s="205">
        <v>0</v>
      </c>
      <c r="H3098">
        <v>27004</v>
      </c>
      <c r="I3098">
        <v>0</v>
      </c>
      <c r="J3098">
        <v>0</v>
      </c>
    </row>
    <row r="3099" spans="1:10" ht="14.5" x14ac:dyDescent="0.35">
      <c r="A3099" s="202">
        <v>27090</v>
      </c>
      <c r="B3099" s="202" t="s">
        <v>2978</v>
      </c>
      <c r="D3099" s="203">
        <v>19.2</v>
      </c>
      <c r="E3099" s="203" t="s">
        <v>215</v>
      </c>
      <c r="F3099" s="204">
        <v>2020</v>
      </c>
      <c r="G3099" s="206">
        <v>534749</v>
      </c>
      <c r="H3099">
        <v>0</v>
      </c>
      <c r="I3099">
        <v>0</v>
      </c>
      <c r="J3099">
        <v>0</v>
      </c>
    </row>
    <row r="3100" spans="1:10" ht="14.5" x14ac:dyDescent="0.35">
      <c r="A3100" s="202">
        <v>27090</v>
      </c>
      <c r="B3100" s="202" t="s">
        <v>2979</v>
      </c>
      <c r="D3100" s="203">
        <v>21.1</v>
      </c>
      <c r="E3100" s="203" t="s">
        <v>215</v>
      </c>
      <c r="F3100" s="202">
        <v>2020</v>
      </c>
      <c r="G3100" s="202">
        <v>22402</v>
      </c>
      <c r="H3100">
        <v>7900</v>
      </c>
      <c r="I3100">
        <v>0</v>
      </c>
      <c r="J3100">
        <v>0</v>
      </c>
    </row>
    <row r="3101" spans="1:10" ht="14.5" x14ac:dyDescent="0.35">
      <c r="A3101" s="202">
        <v>27120</v>
      </c>
      <c r="B3101" s="202" t="s">
        <v>2984</v>
      </c>
      <c r="D3101" s="203">
        <v>17.100000000000001</v>
      </c>
      <c r="E3101" s="203" t="s">
        <v>215</v>
      </c>
      <c r="F3101" s="202">
        <v>2020</v>
      </c>
      <c r="G3101" s="204">
        <v>25</v>
      </c>
      <c r="H3101">
        <v>8886</v>
      </c>
      <c r="I3101">
        <v>1156</v>
      </c>
      <c r="J3101">
        <v>838</v>
      </c>
    </row>
    <row r="3102" spans="1:10" ht="14.5" x14ac:dyDescent="0.35">
      <c r="A3102" s="202">
        <v>27120</v>
      </c>
      <c r="B3102" s="202" t="s">
        <v>4558</v>
      </c>
      <c r="D3102" s="203">
        <v>17.2</v>
      </c>
      <c r="E3102" s="203" t="s">
        <v>215</v>
      </c>
      <c r="F3102" s="202">
        <v>2020</v>
      </c>
      <c r="G3102" s="203">
        <v>0</v>
      </c>
      <c r="H3102">
        <v>184</v>
      </c>
      <c r="I3102">
        <v>0</v>
      </c>
      <c r="J3102">
        <v>9</v>
      </c>
    </row>
    <row r="3103" spans="1:10" ht="14.5" x14ac:dyDescent="0.35">
      <c r="A3103" s="202">
        <v>27120</v>
      </c>
      <c r="B3103" s="202" t="s">
        <v>2985</v>
      </c>
      <c r="D3103" s="203">
        <v>19.3</v>
      </c>
      <c r="E3103" s="203" t="s">
        <v>215</v>
      </c>
      <c r="F3103" s="204">
        <v>2020</v>
      </c>
      <c r="G3103" s="205">
        <v>21279</v>
      </c>
      <c r="H3103">
        <v>40550</v>
      </c>
      <c r="I3103">
        <v>3135</v>
      </c>
      <c r="J3103">
        <v>4159</v>
      </c>
    </row>
    <row r="3104" spans="1:10" ht="14.5" x14ac:dyDescent="0.35">
      <c r="A3104" s="202">
        <v>27120</v>
      </c>
      <c r="B3104" s="202" t="s">
        <v>2986</v>
      </c>
      <c r="D3104" s="203">
        <v>19.399999999999999</v>
      </c>
      <c r="E3104" s="203" t="s">
        <v>215</v>
      </c>
      <c r="F3104" s="204">
        <v>2020</v>
      </c>
      <c r="G3104" s="206">
        <v>4835267</v>
      </c>
      <c r="H3104">
        <v>0</v>
      </c>
      <c r="I3104">
        <v>0</v>
      </c>
      <c r="J3104">
        <v>0</v>
      </c>
    </row>
    <row r="3105" spans="1:10" ht="14.5" x14ac:dyDescent="0.35">
      <c r="A3105" s="202">
        <v>27120</v>
      </c>
      <c r="B3105" s="202" t="s">
        <v>2987</v>
      </c>
      <c r="D3105" s="203">
        <v>21.2</v>
      </c>
      <c r="E3105" s="203" t="s">
        <v>215</v>
      </c>
      <c r="F3105" s="202">
        <v>2020</v>
      </c>
      <c r="G3105" s="202">
        <v>1103142</v>
      </c>
      <c r="H3105">
        <v>10868</v>
      </c>
      <c r="I3105">
        <v>790</v>
      </c>
      <c r="J3105">
        <v>1104</v>
      </c>
    </row>
    <row r="3106" spans="1:10" ht="14.5" x14ac:dyDescent="0.35">
      <c r="A3106" s="202">
        <v>27120</v>
      </c>
      <c r="B3106" s="202" t="s">
        <v>2980</v>
      </c>
      <c r="D3106" s="203">
        <v>4</v>
      </c>
      <c r="E3106" s="203" t="s">
        <v>215</v>
      </c>
      <c r="F3106" s="202">
        <v>2020</v>
      </c>
      <c r="G3106" s="202">
        <v>22956173</v>
      </c>
      <c r="H3106">
        <v>299306</v>
      </c>
      <c r="I3106">
        <v>42198</v>
      </c>
      <c r="J3106">
        <v>32066</v>
      </c>
    </row>
    <row r="3107" spans="1:10" ht="14.5" x14ac:dyDescent="0.35">
      <c r="A3107" s="202">
        <v>27120</v>
      </c>
      <c r="B3107" s="202" t="s">
        <v>2981</v>
      </c>
      <c r="D3107" s="203">
        <v>5.0999999999999996</v>
      </c>
      <c r="E3107" s="203" t="s">
        <v>215</v>
      </c>
      <c r="F3107" s="202">
        <v>2020</v>
      </c>
      <c r="G3107" s="202">
        <v>841509</v>
      </c>
      <c r="H3107">
        <v>13277</v>
      </c>
      <c r="I3107">
        <v>911</v>
      </c>
      <c r="J3107">
        <v>1272</v>
      </c>
    </row>
    <row r="3108" spans="1:10" ht="14.5" x14ac:dyDescent="0.35">
      <c r="A3108" s="202">
        <v>27120</v>
      </c>
      <c r="B3108" s="202" t="s">
        <v>2982</v>
      </c>
      <c r="D3108" s="203">
        <v>5.2</v>
      </c>
      <c r="E3108" s="203" t="s">
        <v>215</v>
      </c>
      <c r="F3108" s="202">
        <v>2020</v>
      </c>
      <c r="G3108" s="202">
        <v>4223526</v>
      </c>
      <c r="H3108">
        <v>32292</v>
      </c>
      <c r="I3108">
        <v>2308</v>
      </c>
      <c r="J3108">
        <v>3465</v>
      </c>
    </row>
    <row r="3109" spans="1:10" ht="14.5" x14ac:dyDescent="0.35">
      <c r="A3109" s="202">
        <v>27120</v>
      </c>
      <c r="B3109" s="202" t="s">
        <v>2983</v>
      </c>
      <c r="D3109" s="203">
        <v>9</v>
      </c>
      <c r="E3109" s="203" t="s">
        <v>215</v>
      </c>
      <c r="F3109" s="202">
        <v>2020</v>
      </c>
      <c r="G3109" s="202">
        <v>132547</v>
      </c>
      <c r="H3109">
        <v>2576</v>
      </c>
      <c r="I3109">
        <v>300</v>
      </c>
      <c r="J3109">
        <v>279</v>
      </c>
    </row>
    <row r="3110" spans="1:10" ht="14.5" x14ac:dyDescent="0.35">
      <c r="A3110" s="202">
        <v>27138</v>
      </c>
      <c r="B3110" s="202" t="s">
        <v>2991</v>
      </c>
      <c r="D3110" s="203">
        <v>17.100000000000001</v>
      </c>
      <c r="E3110" s="203" t="s">
        <v>215</v>
      </c>
      <c r="F3110" s="202">
        <v>2020</v>
      </c>
      <c r="G3110" s="204">
        <v>883582</v>
      </c>
      <c r="H3110">
        <v>36740</v>
      </c>
      <c r="I3110">
        <v>481</v>
      </c>
      <c r="J3110">
        <v>9496</v>
      </c>
    </row>
    <row r="3111" spans="1:10" ht="14.5" x14ac:dyDescent="0.35">
      <c r="A3111" s="202">
        <v>27138</v>
      </c>
      <c r="B3111" s="202" t="s">
        <v>2992</v>
      </c>
      <c r="D3111" s="203">
        <v>17.2</v>
      </c>
      <c r="E3111" s="203" t="s">
        <v>215</v>
      </c>
      <c r="F3111" s="202">
        <v>2020</v>
      </c>
      <c r="G3111" s="203">
        <v>1867</v>
      </c>
      <c r="H3111">
        <v>94</v>
      </c>
      <c r="I3111">
        <v>1</v>
      </c>
      <c r="J3111">
        <v>25</v>
      </c>
    </row>
    <row r="3112" spans="1:10" ht="14.5" x14ac:dyDescent="0.35">
      <c r="A3112" s="202">
        <v>27138</v>
      </c>
      <c r="B3112" s="202" t="s">
        <v>2993</v>
      </c>
      <c r="D3112" s="203">
        <v>19.100000000000001</v>
      </c>
      <c r="E3112" s="203" t="s">
        <v>215</v>
      </c>
      <c r="F3112" s="202">
        <v>2020</v>
      </c>
      <c r="G3112" s="205">
        <v>5703</v>
      </c>
      <c r="H3112">
        <v>4050</v>
      </c>
      <c r="I3112">
        <v>0</v>
      </c>
      <c r="J3112">
        <v>14090</v>
      </c>
    </row>
    <row r="3113" spans="1:10" ht="14.5" x14ac:dyDescent="0.35">
      <c r="A3113" s="202">
        <v>27138</v>
      </c>
      <c r="B3113" s="202" t="s">
        <v>2994</v>
      </c>
      <c r="D3113" s="203">
        <v>19.2</v>
      </c>
      <c r="E3113" s="203" t="s">
        <v>215</v>
      </c>
      <c r="F3113" s="204">
        <v>2020</v>
      </c>
      <c r="G3113" s="206">
        <v>85899</v>
      </c>
      <c r="H3113">
        <v>0</v>
      </c>
      <c r="I3113">
        <v>0</v>
      </c>
      <c r="J3113">
        <v>0</v>
      </c>
    </row>
    <row r="3114" spans="1:10" ht="14.5" x14ac:dyDescent="0.35">
      <c r="A3114" s="202">
        <v>27138</v>
      </c>
      <c r="B3114" s="202" t="s">
        <v>2995</v>
      </c>
      <c r="D3114" s="203">
        <v>21.1</v>
      </c>
      <c r="E3114" s="203" t="s">
        <v>215</v>
      </c>
      <c r="F3114" s="202">
        <v>2020</v>
      </c>
      <c r="G3114" s="202">
        <v>50980</v>
      </c>
      <c r="H3114">
        <v>1723</v>
      </c>
      <c r="I3114">
        <v>0</v>
      </c>
      <c r="J3114">
        <v>6342</v>
      </c>
    </row>
    <row r="3115" spans="1:10" ht="14.5" x14ac:dyDescent="0.35">
      <c r="A3115" s="202">
        <v>27138</v>
      </c>
      <c r="B3115" s="202" t="s">
        <v>2988</v>
      </c>
      <c r="D3115" s="203">
        <v>5.0999999999999996</v>
      </c>
      <c r="E3115" s="203" t="s">
        <v>215</v>
      </c>
      <c r="F3115" s="202">
        <v>2020</v>
      </c>
      <c r="G3115" s="202">
        <v>1055059</v>
      </c>
      <c r="H3115">
        <v>38927</v>
      </c>
      <c r="I3115">
        <v>365</v>
      </c>
      <c r="J3115">
        <v>6569</v>
      </c>
    </row>
    <row r="3116" spans="1:10" ht="14.5" x14ac:dyDescent="0.35">
      <c r="A3116" s="202">
        <v>27138</v>
      </c>
      <c r="B3116" s="202" t="s">
        <v>2989</v>
      </c>
      <c r="D3116" s="203">
        <v>5.2</v>
      </c>
      <c r="E3116" s="203" t="s">
        <v>215</v>
      </c>
      <c r="F3116" s="202">
        <v>2020</v>
      </c>
      <c r="G3116" s="202">
        <v>548851</v>
      </c>
      <c r="H3116">
        <v>25312</v>
      </c>
      <c r="I3116">
        <v>451</v>
      </c>
      <c r="J3116">
        <v>10124</v>
      </c>
    </row>
    <row r="3117" spans="1:10" ht="14.5" x14ac:dyDescent="0.35">
      <c r="A3117" s="202">
        <v>27138</v>
      </c>
      <c r="B3117" s="202" t="s">
        <v>2990</v>
      </c>
      <c r="D3117" s="203">
        <v>9</v>
      </c>
      <c r="E3117" s="203" t="s">
        <v>215</v>
      </c>
      <c r="F3117" s="202">
        <v>2020</v>
      </c>
      <c r="G3117" s="202">
        <v>72791</v>
      </c>
      <c r="H3117">
        <v>4902</v>
      </c>
      <c r="I3117">
        <v>81</v>
      </c>
      <c r="J3117">
        <v>1318</v>
      </c>
    </row>
    <row r="3118" spans="1:10" ht="14.5" x14ac:dyDescent="0.35">
      <c r="A3118" s="202">
        <v>27154</v>
      </c>
      <c r="B3118" s="202" t="s">
        <v>2996</v>
      </c>
      <c r="D3118" s="203">
        <v>1</v>
      </c>
      <c r="E3118" s="203" t="s">
        <v>215</v>
      </c>
      <c r="F3118" s="202">
        <v>2020</v>
      </c>
      <c r="G3118" s="202">
        <v>80533</v>
      </c>
      <c r="H3118">
        <v>4452</v>
      </c>
      <c r="I3118">
        <v>395</v>
      </c>
      <c r="J3118">
        <v>280</v>
      </c>
    </row>
    <row r="3119" spans="1:10" ht="14.5" x14ac:dyDescent="0.35">
      <c r="A3119" s="202">
        <v>27154</v>
      </c>
      <c r="B3119" s="202" t="s">
        <v>3001</v>
      </c>
      <c r="D3119" s="203">
        <v>17.100000000000001</v>
      </c>
      <c r="E3119" s="203" t="s">
        <v>215</v>
      </c>
      <c r="F3119" s="202">
        <v>2020</v>
      </c>
      <c r="G3119" s="204">
        <v>2420496</v>
      </c>
      <c r="H3119">
        <v>57495</v>
      </c>
      <c r="I3119">
        <v>6561</v>
      </c>
      <c r="J3119">
        <v>4641</v>
      </c>
    </row>
    <row r="3120" spans="1:10" ht="14.5" x14ac:dyDescent="0.35">
      <c r="A3120" s="202">
        <v>27154</v>
      </c>
      <c r="B3120" s="202" t="s">
        <v>3002</v>
      </c>
      <c r="D3120" s="203">
        <v>17.2</v>
      </c>
      <c r="E3120" s="203" t="s">
        <v>215</v>
      </c>
      <c r="F3120" s="202">
        <v>2020</v>
      </c>
      <c r="G3120" s="203">
        <v>9348041</v>
      </c>
      <c r="H3120">
        <v>148165</v>
      </c>
      <c r="I3120">
        <v>13961</v>
      </c>
      <c r="J3120">
        <v>9876</v>
      </c>
    </row>
    <row r="3121" spans="1:10" ht="14.5" x14ac:dyDescent="0.35">
      <c r="A3121" s="202">
        <v>27154</v>
      </c>
      <c r="B3121" s="202" t="s">
        <v>3003</v>
      </c>
      <c r="D3121" s="203">
        <v>18</v>
      </c>
      <c r="E3121" s="203" t="s">
        <v>215</v>
      </c>
      <c r="F3121" s="202">
        <v>2020</v>
      </c>
      <c r="G3121" s="202">
        <v>278354</v>
      </c>
      <c r="H3121">
        <v>9707</v>
      </c>
      <c r="I3121">
        <v>970</v>
      </c>
      <c r="J3121">
        <v>686</v>
      </c>
    </row>
    <row r="3122" spans="1:10" ht="14.5" x14ac:dyDescent="0.35">
      <c r="A3122" s="202">
        <v>27154</v>
      </c>
      <c r="B3122" s="202" t="s">
        <v>3004</v>
      </c>
      <c r="D3122" s="203">
        <v>19.3</v>
      </c>
      <c r="E3122" s="203" t="s">
        <v>215</v>
      </c>
      <c r="F3122" s="204">
        <v>2020</v>
      </c>
      <c r="G3122" s="205">
        <v>24357</v>
      </c>
      <c r="H3122">
        <v>66470</v>
      </c>
      <c r="I3122">
        <v>6584</v>
      </c>
      <c r="J3122">
        <v>4658</v>
      </c>
    </row>
    <row r="3123" spans="1:10" ht="14.5" x14ac:dyDescent="0.35">
      <c r="A3123" s="202">
        <v>27154</v>
      </c>
      <c r="B3123" s="202" t="s">
        <v>3005</v>
      </c>
      <c r="D3123" s="203">
        <v>19.399999999999999</v>
      </c>
      <c r="E3123" s="203" t="s">
        <v>215</v>
      </c>
      <c r="F3123" s="204">
        <v>2020</v>
      </c>
      <c r="G3123" s="206">
        <v>5695674</v>
      </c>
      <c r="H3123">
        <v>0</v>
      </c>
      <c r="I3123">
        <v>0</v>
      </c>
      <c r="J3123">
        <v>0</v>
      </c>
    </row>
    <row r="3124" spans="1:10" ht="14.5" x14ac:dyDescent="0.35">
      <c r="A3124" s="202">
        <v>27154</v>
      </c>
      <c r="B3124" s="202" t="s">
        <v>2997</v>
      </c>
      <c r="D3124" s="203">
        <v>2.1</v>
      </c>
      <c r="E3124" s="203" t="s">
        <v>215</v>
      </c>
      <c r="F3124" s="202">
        <v>2020</v>
      </c>
      <c r="G3124" s="202">
        <v>284967</v>
      </c>
      <c r="H3124">
        <v>7999</v>
      </c>
      <c r="I3124">
        <v>742</v>
      </c>
      <c r="J3124">
        <v>525</v>
      </c>
    </row>
    <row r="3125" spans="1:10" ht="14.5" x14ac:dyDescent="0.35">
      <c r="A3125" s="202">
        <v>27154</v>
      </c>
      <c r="B3125" s="202" t="s">
        <v>3006</v>
      </c>
      <c r="D3125" s="203">
        <v>21.2</v>
      </c>
      <c r="E3125" s="203" t="s">
        <v>215</v>
      </c>
      <c r="F3125" s="202">
        <v>2020</v>
      </c>
      <c r="G3125" s="202">
        <v>4883515</v>
      </c>
      <c r="H3125">
        <v>82136</v>
      </c>
      <c r="I3125">
        <v>7753</v>
      </c>
      <c r="J3125">
        <v>5484</v>
      </c>
    </row>
    <row r="3126" spans="1:10" ht="14.5" x14ac:dyDescent="0.35">
      <c r="A3126" s="202">
        <v>27154</v>
      </c>
      <c r="B3126" s="202" t="s">
        <v>3007</v>
      </c>
      <c r="D3126" s="203">
        <v>23</v>
      </c>
      <c r="E3126" s="203" t="s">
        <v>215</v>
      </c>
      <c r="F3126" s="202">
        <v>2020</v>
      </c>
      <c r="G3126" s="202">
        <v>863277</v>
      </c>
      <c r="H3126">
        <v>5784</v>
      </c>
      <c r="I3126">
        <v>599</v>
      </c>
      <c r="J3126">
        <v>424</v>
      </c>
    </row>
    <row r="3127" spans="1:10" ht="14.5" x14ac:dyDescent="0.35">
      <c r="A3127" s="202">
        <v>27154</v>
      </c>
      <c r="B3127" s="202" t="s">
        <v>3008</v>
      </c>
      <c r="D3127" s="203">
        <v>24</v>
      </c>
      <c r="E3127" s="203" t="s">
        <v>215</v>
      </c>
      <c r="F3127" s="202">
        <v>2020</v>
      </c>
      <c r="G3127" s="202">
        <v>8911689</v>
      </c>
      <c r="H3127">
        <v>115812</v>
      </c>
      <c r="I3127">
        <v>10252</v>
      </c>
      <c r="J3127">
        <v>7252</v>
      </c>
    </row>
    <row r="3128" spans="1:10" ht="14.5" x14ac:dyDescent="0.35">
      <c r="A3128" s="202">
        <v>27154</v>
      </c>
      <c r="B3128" s="202" t="s">
        <v>2998</v>
      </c>
      <c r="D3128" s="203">
        <v>5.0999999999999996</v>
      </c>
      <c r="E3128" s="203" t="s">
        <v>215</v>
      </c>
      <c r="F3128" s="202">
        <v>2020</v>
      </c>
      <c r="G3128" s="202">
        <v>3653057</v>
      </c>
      <c r="H3128">
        <v>44086</v>
      </c>
      <c r="I3128">
        <v>4507</v>
      </c>
      <c r="J3128">
        <v>3188</v>
      </c>
    </row>
    <row r="3129" spans="1:10" ht="14.5" x14ac:dyDescent="0.35">
      <c r="A3129" s="202">
        <v>27154</v>
      </c>
      <c r="B3129" s="202" t="s">
        <v>2999</v>
      </c>
      <c r="D3129" s="203">
        <v>5.2</v>
      </c>
      <c r="E3129" s="203" t="s">
        <v>215</v>
      </c>
      <c r="F3129" s="202">
        <v>2020</v>
      </c>
      <c r="G3129" s="202">
        <v>3092319</v>
      </c>
      <c r="H3129">
        <v>54114</v>
      </c>
      <c r="I3129">
        <v>5643</v>
      </c>
      <c r="J3129">
        <v>3992</v>
      </c>
    </row>
    <row r="3130" spans="1:10" ht="14.5" x14ac:dyDescent="0.35">
      <c r="A3130" s="202">
        <v>27154</v>
      </c>
      <c r="B3130" s="202" t="s">
        <v>3000</v>
      </c>
      <c r="D3130" s="203">
        <v>9</v>
      </c>
      <c r="E3130" s="203" t="s">
        <v>215</v>
      </c>
      <c r="F3130" s="202">
        <v>2020</v>
      </c>
      <c r="G3130" s="202">
        <v>3991938</v>
      </c>
      <c r="H3130">
        <v>92756</v>
      </c>
      <c r="I3130">
        <v>9021</v>
      </c>
      <c r="J3130">
        <v>6382</v>
      </c>
    </row>
    <row r="3131" spans="1:10" ht="14.5" x14ac:dyDescent="0.35">
      <c r="A3131" s="202">
        <v>27502</v>
      </c>
      <c r="B3131" s="202" t="s">
        <v>3009</v>
      </c>
      <c r="D3131" s="203">
        <v>19.100000000000001</v>
      </c>
      <c r="E3131" s="203" t="s">
        <v>215</v>
      </c>
      <c r="F3131" s="202">
        <v>2020</v>
      </c>
      <c r="G3131" s="205">
        <v>2946</v>
      </c>
      <c r="H3131">
        <v>52727</v>
      </c>
      <c r="I3131">
        <v>0</v>
      </c>
      <c r="J3131">
        <v>5415</v>
      </c>
    </row>
    <row r="3132" spans="1:10" ht="14.5" x14ac:dyDescent="0.35">
      <c r="A3132" s="202">
        <v>27502</v>
      </c>
      <c r="B3132" s="202" t="s">
        <v>3010</v>
      </c>
      <c r="D3132" s="203">
        <v>19.2</v>
      </c>
      <c r="E3132" s="203" t="s">
        <v>215</v>
      </c>
      <c r="F3132" s="204">
        <v>2020</v>
      </c>
      <c r="G3132" s="206">
        <v>1504357</v>
      </c>
      <c r="H3132">
        <v>0</v>
      </c>
      <c r="I3132">
        <v>0</v>
      </c>
      <c r="J3132">
        <v>0</v>
      </c>
    </row>
    <row r="3133" spans="1:10" ht="14.5" x14ac:dyDescent="0.35">
      <c r="A3133" s="202">
        <v>27502</v>
      </c>
      <c r="B3133" s="202" t="s">
        <v>3011</v>
      </c>
      <c r="D3133" s="203">
        <v>21.1</v>
      </c>
      <c r="E3133" s="203" t="s">
        <v>215</v>
      </c>
      <c r="F3133" s="202">
        <v>2020</v>
      </c>
      <c r="G3133" s="202">
        <v>632784</v>
      </c>
      <c r="H3133">
        <v>32203</v>
      </c>
      <c r="I3133">
        <v>0</v>
      </c>
      <c r="J3133">
        <v>3307</v>
      </c>
    </row>
    <row r="3134" spans="1:10" ht="14.5" x14ac:dyDescent="0.35">
      <c r="A3134" s="202">
        <v>27502</v>
      </c>
      <c r="B3134" s="202" t="s">
        <v>3012</v>
      </c>
      <c r="D3134" s="203">
        <v>21.2</v>
      </c>
      <c r="E3134" s="203" t="s">
        <v>215</v>
      </c>
      <c r="F3134" s="202">
        <v>2020</v>
      </c>
      <c r="G3134" s="202">
        <v>11437</v>
      </c>
      <c r="H3134">
        <v>11596</v>
      </c>
      <c r="I3134">
        <v>0</v>
      </c>
      <c r="J3134">
        <v>1191</v>
      </c>
    </row>
    <row r="3135" spans="1:10" ht="14.5" x14ac:dyDescent="0.35">
      <c r="A3135" s="202">
        <v>27774</v>
      </c>
      <c r="B3135" s="202" t="s">
        <v>3015</v>
      </c>
      <c r="D3135" s="203">
        <v>17.100000000000001</v>
      </c>
      <c r="E3135" s="203" t="s">
        <v>215</v>
      </c>
      <c r="F3135" s="202">
        <v>2020</v>
      </c>
      <c r="G3135" s="204">
        <v>9937692</v>
      </c>
      <c r="H3135">
        <v>9938</v>
      </c>
      <c r="I3135">
        <v>0</v>
      </c>
      <c r="J3135">
        <v>688</v>
      </c>
    </row>
    <row r="3136" spans="1:10" ht="14.5" x14ac:dyDescent="0.35">
      <c r="A3136" s="202">
        <v>27774</v>
      </c>
      <c r="B3136" s="202" t="s">
        <v>4559</v>
      </c>
      <c r="D3136" s="203">
        <v>17.2</v>
      </c>
      <c r="E3136" s="203" t="s">
        <v>215</v>
      </c>
      <c r="F3136" s="202">
        <v>2020</v>
      </c>
      <c r="G3136" s="203">
        <v>0</v>
      </c>
      <c r="H3136">
        <v>0</v>
      </c>
      <c r="I3136">
        <v>0</v>
      </c>
      <c r="J3136">
        <v>0</v>
      </c>
    </row>
    <row r="3137" spans="1:10" ht="14.5" x14ac:dyDescent="0.35">
      <c r="A3137" s="202">
        <v>27774</v>
      </c>
      <c r="B3137" s="202" t="s">
        <v>3016</v>
      </c>
      <c r="D3137" s="203">
        <v>19.100000000000001</v>
      </c>
      <c r="E3137" s="203" t="s">
        <v>215</v>
      </c>
      <c r="F3137" s="202">
        <v>2020</v>
      </c>
      <c r="G3137" s="205">
        <v>62019</v>
      </c>
      <c r="H3137">
        <v>2908</v>
      </c>
      <c r="I3137">
        <v>0</v>
      </c>
      <c r="J3137">
        <v>208</v>
      </c>
    </row>
    <row r="3138" spans="1:10" ht="14.5" x14ac:dyDescent="0.35">
      <c r="A3138" s="202">
        <v>27774</v>
      </c>
      <c r="B3138" s="202" t="s">
        <v>3017</v>
      </c>
      <c r="D3138" s="203">
        <v>19.2</v>
      </c>
      <c r="E3138" s="203" t="s">
        <v>215</v>
      </c>
      <c r="F3138" s="204">
        <v>2020</v>
      </c>
      <c r="G3138" s="206">
        <v>2845672</v>
      </c>
      <c r="H3138">
        <v>0</v>
      </c>
      <c r="I3138">
        <v>0</v>
      </c>
      <c r="J3138">
        <v>0</v>
      </c>
    </row>
    <row r="3139" spans="1:10" ht="14.5" x14ac:dyDescent="0.35">
      <c r="A3139" s="202">
        <v>27774</v>
      </c>
      <c r="B3139" s="202" t="s">
        <v>3018</v>
      </c>
      <c r="D3139" s="203">
        <v>21.1</v>
      </c>
      <c r="E3139" s="203" t="s">
        <v>215</v>
      </c>
      <c r="F3139" s="202">
        <v>2020</v>
      </c>
      <c r="G3139" s="202">
        <v>3488415</v>
      </c>
      <c r="H3139">
        <v>3488</v>
      </c>
      <c r="I3139">
        <v>0</v>
      </c>
      <c r="J3139">
        <v>252</v>
      </c>
    </row>
    <row r="3140" spans="1:10" ht="14.5" x14ac:dyDescent="0.35">
      <c r="A3140" s="202">
        <v>27774</v>
      </c>
      <c r="B3140" s="202" t="s">
        <v>3013</v>
      </c>
      <c r="D3140" s="203">
        <v>4</v>
      </c>
      <c r="E3140" s="203" t="s">
        <v>215</v>
      </c>
      <c r="F3140" s="202">
        <v>2020</v>
      </c>
      <c r="G3140" s="202">
        <v>187023995</v>
      </c>
      <c r="H3140">
        <v>187024</v>
      </c>
      <c r="I3140">
        <v>0</v>
      </c>
      <c r="J3140">
        <v>12235</v>
      </c>
    </row>
    <row r="3141" spans="1:10" ht="14.5" x14ac:dyDescent="0.35">
      <c r="A3141" s="202">
        <v>27774</v>
      </c>
      <c r="B3141" s="202" t="s">
        <v>3014</v>
      </c>
      <c r="D3141" s="203">
        <v>9</v>
      </c>
      <c r="E3141" s="203" t="s">
        <v>215</v>
      </c>
      <c r="F3141" s="202">
        <v>2020</v>
      </c>
      <c r="G3141" s="202">
        <v>36677959</v>
      </c>
      <c r="H3141">
        <v>36678</v>
      </c>
      <c r="I3141">
        <v>0</v>
      </c>
      <c r="J3141">
        <v>2503</v>
      </c>
    </row>
    <row r="3142" spans="1:10" ht="14.5" x14ac:dyDescent="0.35">
      <c r="A3142" s="202">
        <v>27820</v>
      </c>
      <c r="B3142" s="202" t="s">
        <v>3020</v>
      </c>
      <c r="D3142" s="203">
        <v>19.100000000000001</v>
      </c>
      <c r="E3142" s="203" t="s">
        <v>215</v>
      </c>
      <c r="F3142" s="202">
        <v>2020</v>
      </c>
      <c r="G3142" s="205">
        <v>584110</v>
      </c>
      <c r="H3142">
        <v>11081</v>
      </c>
      <c r="I3142">
        <v>819</v>
      </c>
      <c r="J3142">
        <v>545</v>
      </c>
    </row>
    <row r="3143" spans="1:10" ht="14.5" x14ac:dyDescent="0.35">
      <c r="A3143" s="202">
        <v>27820</v>
      </c>
      <c r="B3143" s="202" t="s">
        <v>3021</v>
      </c>
      <c r="D3143" s="203">
        <v>19.2</v>
      </c>
      <c r="E3143" s="203" t="s">
        <v>215</v>
      </c>
      <c r="F3143" s="204">
        <v>2020</v>
      </c>
      <c r="G3143" s="206">
        <v>10497181</v>
      </c>
      <c r="H3143">
        <v>0</v>
      </c>
      <c r="I3143">
        <v>0</v>
      </c>
      <c r="J3143">
        <v>0</v>
      </c>
    </row>
    <row r="3144" spans="1:10" ht="14.5" x14ac:dyDescent="0.35">
      <c r="A3144" s="202">
        <v>27820</v>
      </c>
      <c r="B3144" s="202" t="s">
        <v>3022</v>
      </c>
      <c r="D3144" s="203">
        <v>19.3</v>
      </c>
      <c r="E3144" s="203" t="s">
        <v>215</v>
      </c>
      <c r="F3144" s="204">
        <v>2020</v>
      </c>
      <c r="G3144" s="205">
        <v>183580</v>
      </c>
      <c r="H3144">
        <v>8726</v>
      </c>
      <c r="I3144">
        <v>591</v>
      </c>
      <c r="J3144">
        <v>372</v>
      </c>
    </row>
    <row r="3145" spans="1:10" ht="14.5" x14ac:dyDescent="0.35">
      <c r="A3145" s="202">
        <v>27820</v>
      </c>
      <c r="B3145" s="202" t="s">
        <v>3023</v>
      </c>
      <c r="D3145" s="203">
        <v>19.399999999999999</v>
      </c>
      <c r="E3145" s="203" t="s">
        <v>215</v>
      </c>
      <c r="F3145" s="204">
        <v>2020</v>
      </c>
      <c r="G3145" s="206">
        <v>8542214</v>
      </c>
      <c r="H3145">
        <v>0</v>
      </c>
      <c r="I3145">
        <v>0</v>
      </c>
      <c r="J3145">
        <v>0</v>
      </c>
    </row>
    <row r="3146" spans="1:10" ht="14.5" x14ac:dyDescent="0.35">
      <c r="A3146" s="202">
        <v>27820</v>
      </c>
      <c r="B3146" s="202" t="s">
        <v>3024</v>
      </c>
      <c r="D3146" s="203">
        <v>21.1</v>
      </c>
      <c r="E3146" s="203" t="s">
        <v>215</v>
      </c>
      <c r="F3146" s="202">
        <v>2020</v>
      </c>
      <c r="G3146" s="202">
        <v>12265964</v>
      </c>
      <c r="H3146">
        <v>12266</v>
      </c>
      <c r="I3146">
        <v>918</v>
      </c>
      <c r="J3146">
        <v>617</v>
      </c>
    </row>
    <row r="3147" spans="1:10" ht="14.5" x14ac:dyDescent="0.35">
      <c r="A3147" s="202">
        <v>27820</v>
      </c>
      <c r="B3147" s="202" t="s">
        <v>3025</v>
      </c>
      <c r="D3147" s="203">
        <v>21.2</v>
      </c>
      <c r="E3147" s="203" t="s">
        <v>215</v>
      </c>
      <c r="F3147" s="202">
        <v>2020</v>
      </c>
      <c r="G3147" s="202">
        <v>6054599</v>
      </c>
      <c r="H3147">
        <v>6055</v>
      </c>
      <c r="I3147">
        <v>409</v>
      </c>
      <c r="J3147">
        <v>258</v>
      </c>
    </row>
    <row r="3148" spans="1:10" ht="14.5" x14ac:dyDescent="0.35">
      <c r="A3148" s="202">
        <v>27820</v>
      </c>
      <c r="B3148" s="202" t="s">
        <v>3019</v>
      </c>
      <c r="D3148" s="203">
        <v>9</v>
      </c>
      <c r="E3148" s="203" t="s">
        <v>215</v>
      </c>
      <c r="F3148" s="202">
        <v>2020</v>
      </c>
      <c r="G3148" s="202">
        <v>655</v>
      </c>
      <c r="H3148">
        <v>1</v>
      </c>
      <c r="I3148">
        <v>0</v>
      </c>
      <c r="J3148">
        <v>0</v>
      </c>
    </row>
    <row r="3149" spans="1:10" ht="14.5" x14ac:dyDescent="0.35">
      <c r="A3149" s="202">
        <v>27847</v>
      </c>
      <c r="B3149" s="202" t="s">
        <v>3026</v>
      </c>
      <c r="D3149" s="203">
        <v>9</v>
      </c>
      <c r="E3149" s="203" t="s">
        <v>215</v>
      </c>
      <c r="F3149" s="202">
        <v>2020</v>
      </c>
      <c r="G3149" s="202">
        <v>9096</v>
      </c>
      <c r="H3149">
        <v>19934</v>
      </c>
      <c r="I3149">
        <v>298</v>
      </c>
      <c r="J3149">
        <v>530</v>
      </c>
    </row>
    <row r="3150" spans="1:10" ht="14.5" x14ac:dyDescent="0.35">
      <c r="A3150" s="202">
        <v>27855</v>
      </c>
      <c r="B3150" s="202" t="s">
        <v>3030</v>
      </c>
      <c r="D3150" s="203">
        <v>17.100000000000001</v>
      </c>
      <c r="E3150" s="203" t="s">
        <v>215</v>
      </c>
      <c r="F3150" s="202">
        <v>2020</v>
      </c>
      <c r="G3150" s="204">
        <v>357539</v>
      </c>
      <c r="H3150">
        <v>7450</v>
      </c>
      <c r="I3150">
        <v>378</v>
      </c>
      <c r="J3150">
        <v>413</v>
      </c>
    </row>
    <row r="3151" spans="1:10" ht="14.5" x14ac:dyDescent="0.35">
      <c r="A3151" s="202">
        <v>27855</v>
      </c>
      <c r="B3151" s="202" t="s">
        <v>4560</v>
      </c>
      <c r="D3151" s="203">
        <v>17.2</v>
      </c>
      <c r="E3151" s="203" t="s">
        <v>215</v>
      </c>
      <c r="F3151" s="202">
        <v>2020</v>
      </c>
      <c r="G3151" s="203">
        <v>3476</v>
      </c>
      <c r="H3151">
        <v>1011</v>
      </c>
      <c r="I3151">
        <v>45</v>
      </c>
      <c r="J3151">
        <v>58</v>
      </c>
    </row>
    <row r="3152" spans="1:10" ht="14.5" x14ac:dyDescent="0.35">
      <c r="A3152" s="202">
        <v>27855</v>
      </c>
      <c r="B3152" s="202" t="s">
        <v>3031</v>
      </c>
      <c r="D3152" s="203">
        <v>18</v>
      </c>
      <c r="E3152" s="203" t="s">
        <v>215</v>
      </c>
      <c r="F3152" s="202">
        <v>2020</v>
      </c>
      <c r="G3152" s="202">
        <v>21757</v>
      </c>
      <c r="H3152">
        <v>2312</v>
      </c>
      <c r="I3152">
        <v>49</v>
      </c>
      <c r="J3152">
        <v>64</v>
      </c>
    </row>
    <row r="3153" spans="1:10" ht="14.5" x14ac:dyDescent="0.35">
      <c r="A3153" s="202">
        <v>27855</v>
      </c>
      <c r="B3153" s="202" t="s">
        <v>3032</v>
      </c>
      <c r="D3153" s="203">
        <v>19.3</v>
      </c>
      <c r="E3153" s="203" t="s">
        <v>215</v>
      </c>
      <c r="F3153" s="204">
        <v>2020</v>
      </c>
      <c r="G3153" s="205">
        <v>3621</v>
      </c>
      <c r="H3153">
        <v>14517</v>
      </c>
      <c r="I3153">
        <v>345</v>
      </c>
      <c r="J3153">
        <v>521</v>
      </c>
    </row>
    <row r="3154" spans="1:10" ht="14.5" x14ac:dyDescent="0.35">
      <c r="A3154" s="202">
        <v>27855</v>
      </c>
      <c r="B3154" s="202" t="s">
        <v>3033</v>
      </c>
      <c r="D3154" s="203">
        <v>19.399999999999999</v>
      </c>
      <c r="E3154" s="203" t="s">
        <v>215</v>
      </c>
      <c r="F3154" s="204">
        <v>2020</v>
      </c>
      <c r="G3154" s="206">
        <v>569537</v>
      </c>
      <c r="H3154">
        <v>0</v>
      </c>
      <c r="I3154">
        <v>0</v>
      </c>
      <c r="J3154">
        <v>0</v>
      </c>
    </row>
    <row r="3155" spans="1:10" ht="14.5" x14ac:dyDescent="0.35">
      <c r="A3155" s="202">
        <v>27855</v>
      </c>
      <c r="B3155" s="202" t="s">
        <v>3034</v>
      </c>
      <c r="D3155" s="203">
        <v>21.2</v>
      </c>
      <c r="E3155" s="203" t="s">
        <v>215</v>
      </c>
      <c r="F3155" s="202">
        <v>2020</v>
      </c>
      <c r="G3155" s="202">
        <v>466080</v>
      </c>
      <c r="H3155">
        <v>6943</v>
      </c>
      <c r="I3155">
        <v>234</v>
      </c>
      <c r="J3155">
        <v>995</v>
      </c>
    </row>
    <row r="3156" spans="1:10" ht="14.5" x14ac:dyDescent="0.35">
      <c r="A3156" s="202">
        <v>27855</v>
      </c>
      <c r="B3156" s="202" t="s">
        <v>3035</v>
      </c>
      <c r="D3156" s="203">
        <v>23</v>
      </c>
      <c r="E3156" s="203" t="s">
        <v>215</v>
      </c>
      <c r="F3156" s="202">
        <v>2020</v>
      </c>
      <c r="G3156" s="202">
        <v>525</v>
      </c>
      <c r="H3156">
        <v>108</v>
      </c>
      <c r="I3156">
        <v>7</v>
      </c>
      <c r="J3156">
        <v>9</v>
      </c>
    </row>
    <row r="3157" spans="1:10" ht="14.5" x14ac:dyDescent="0.35">
      <c r="A3157" s="202">
        <v>27855</v>
      </c>
      <c r="B3157" s="202" t="s">
        <v>3027</v>
      </c>
      <c r="D3157" s="203">
        <v>5.0999999999999996</v>
      </c>
      <c r="E3157" s="203" t="s">
        <v>215</v>
      </c>
      <c r="F3157" s="202">
        <v>2020</v>
      </c>
      <c r="G3157" s="202">
        <v>688104</v>
      </c>
      <c r="H3157">
        <v>5150</v>
      </c>
      <c r="I3157">
        <v>234</v>
      </c>
      <c r="J3157">
        <v>221</v>
      </c>
    </row>
    <row r="3158" spans="1:10" ht="14.5" x14ac:dyDescent="0.35">
      <c r="A3158" s="202">
        <v>27855</v>
      </c>
      <c r="B3158" s="202" t="s">
        <v>3028</v>
      </c>
      <c r="D3158" s="203">
        <v>5.2</v>
      </c>
      <c r="E3158" s="203" t="s">
        <v>215</v>
      </c>
      <c r="F3158" s="202">
        <v>2020</v>
      </c>
      <c r="G3158" s="202">
        <v>1994429</v>
      </c>
      <c r="H3158">
        <v>20999</v>
      </c>
      <c r="I3158">
        <v>1786</v>
      </c>
      <c r="J3158">
        <v>1761</v>
      </c>
    </row>
    <row r="3159" spans="1:10" ht="14.5" x14ac:dyDescent="0.35">
      <c r="A3159" s="202">
        <v>27855</v>
      </c>
      <c r="B3159" s="202" t="s">
        <v>3029</v>
      </c>
      <c r="D3159" s="203">
        <v>9</v>
      </c>
      <c r="E3159" s="203" t="s">
        <v>215</v>
      </c>
      <c r="F3159" s="202">
        <v>2020</v>
      </c>
      <c r="G3159" s="202">
        <v>75364</v>
      </c>
      <c r="H3159">
        <v>239</v>
      </c>
      <c r="I3159">
        <v>5</v>
      </c>
      <c r="J3159">
        <v>8</v>
      </c>
    </row>
    <row r="3160" spans="1:10" ht="14.5" x14ac:dyDescent="0.35">
      <c r="A3160" s="202">
        <v>27863</v>
      </c>
      <c r="B3160" s="202" t="s">
        <v>3036</v>
      </c>
      <c r="D3160" s="203">
        <v>19.100000000000001</v>
      </c>
      <c r="E3160" s="203" t="s">
        <v>215</v>
      </c>
      <c r="F3160" s="202">
        <v>2020</v>
      </c>
      <c r="G3160" s="205">
        <v>3739924</v>
      </c>
      <c r="H3160">
        <v>83505</v>
      </c>
      <c r="I3160">
        <v>1457</v>
      </c>
      <c r="J3160">
        <v>1459</v>
      </c>
    </row>
    <row r="3161" spans="1:10" ht="14.5" x14ac:dyDescent="0.35">
      <c r="A3161" s="202">
        <v>27863</v>
      </c>
      <c r="B3161" s="202" t="s">
        <v>3037</v>
      </c>
      <c r="D3161" s="203">
        <v>19.2</v>
      </c>
      <c r="E3161" s="203" t="s">
        <v>215</v>
      </c>
      <c r="F3161" s="204">
        <v>2020</v>
      </c>
      <c r="G3161" s="206">
        <v>79764764</v>
      </c>
      <c r="H3161">
        <v>0</v>
      </c>
      <c r="I3161">
        <v>0</v>
      </c>
      <c r="J3161">
        <v>0</v>
      </c>
    </row>
    <row r="3162" spans="1:10" ht="14.5" x14ac:dyDescent="0.35">
      <c r="A3162" s="202">
        <v>27863</v>
      </c>
      <c r="B3162" s="202" t="s">
        <v>3038</v>
      </c>
      <c r="D3162" s="203">
        <v>19.3</v>
      </c>
      <c r="E3162" s="203" t="s">
        <v>215</v>
      </c>
      <c r="F3162" s="204">
        <v>2020</v>
      </c>
      <c r="G3162" s="205">
        <v>91189</v>
      </c>
      <c r="H3162">
        <v>15458</v>
      </c>
      <c r="I3162">
        <v>271</v>
      </c>
      <c r="J3162">
        <v>269</v>
      </c>
    </row>
    <row r="3163" spans="1:10" ht="14.5" x14ac:dyDescent="0.35">
      <c r="A3163" s="202">
        <v>27863</v>
      </c>
      <c r="B3163" s="202" t="s">
        <v>3039</v>
      </c>
      <c r="D3163" s="203">
        <v>19.399999999999999</v>
      </c>
      <c r="E3163" s="203" t="s">
        <v>215</v>
      </c>
      <c r="F3163" s="204">
        <v>2020</v>
      </c>
      <c r="G3163" s="206">
        <v>15366720</v>
      </c>
      <c r="H3163">
        <v>0</v>
      </c>
      <c r="I3163">
        <v>0</v>
      </c>
      <c r="J3163">
        <v>0</v>
      </c>
    </row>
    <row r="3164" spans="1:10" ht="14.5" x14ac:dyDescent="0.35">
      <c r="A3164" s="202">
        <v>27863</v>
      </c>
      <c r="B3164" s="202" t="s">
        <v>3040</v>
      </c>
      <c r="D3164" s="203">
        <v>21.1</v>
      </c>
      <c r="E3164" s="203" t="s">
        <v>215</v>
      </c>
      <c r="F3164" s="202">
        <v>2020</v>
      </c>
      <c r="G3164" s="202">
        <v>57599849</v>
      </c>
      <c r="H3164">
        <v>57600</v>
      </c>
      <c r="I3164">
        <v>1005</v>
      </c>
      <c r="J3164">
        <v>1006</v>
      </c>
    </row>
    <row r="3165" spans="1:10" ht="14.5" x14ac:dyDescent="0.35">
      <c r="A3165" s="202">
        <v>27863</v>
      </c>
      <c r="B3165" s="202" t="s">
        <v>3041</v>
      </c>
      <c r="D3165" s="203">
        <v>21.2</v>
      </c>
      <c r="E3165" s="203" t="s">
        <v>215</v>
      </c>
      <c r="F3165" s="202">
        <v>2020</v>
      </c>
      <c r="G3165" s="202">
        <v>33450643</v>
      </c>
      <c r="H3165">
        <v>33451</v>
      </c>
      <c r="I3165">
        <v>584</v>
      </c>
      <c r="J3165">
        <v>584</v>
      </c>
    </row>
    <row r="3166" spans="1:10" ht="14.5" x14ac:dyDescent="0.35">
      <c r="A3166" s="202">
        <v>27928</v>
      </c>
      <c r="B3166" s="202" t="s">
        <v>3042</v>
      </c>
      <c r="D3166" s="203">
        <v>9</v>
      </c>
      <c r="E3166" s="203" t="s">
        <v>215</v>
      </c>
      <c r="F3166" s="202">
        <v>2020</v>
      </c>
      <c r="G3166" s="202">
        <v>2558117</v>
      </c>
      <c r="H3166">
        <v>58287</v>
      </c>
      <c r="I3166">
        <v>0</v>
      </c>
      <c r="J3166">
        <v>6535</v>
      </c>
    </row>
    <row r="3167" spans="1:10" ht="14.5" x14ac:dyDescent="0.35">
      <c r="A3167" s="202">
        <v>27998</v>
      </c>
      <c r="B3167" s="202" t="s">
        <v>3045</v>
      </c>
      <c r="D3167" s="203">
        <v>17.100000000000001</v>
      </c>
      <c r="E3167" s="203" t="s">
        <v>215</v>
      </c>
      <c r="F3167" s="202">
        <v>2020</v>
      </c>
      <c r="G3167" s="204">
        <v>503999</v>
      </c>
      <c r="H3167">
        <v>6759</v>
      </c>
      <c r="I3167">
        <v>215</v>
      </c>
      <c r="J3167">
        <v>479</v>
      </c>
    </row>
    <row r="3168" spans="1:10" ht="14.5" x14ac:dyDescent="0.35">
      <c r="A3168" s="202">
        <v>27998</v>
      </c>
      <c r="B3168" s="202" t="s">
        <v>4561</v>
      </c>
      <c r="D3168" s="203">
        <v>17.2</v>
      </c>
      <c r="E3168" s="203" t="s">
        <v>215</v>
      </c>
      <c r="F3168" s="202">
        <v>2020</v>
      </c>
      <c r="G3168" s="203">
        <v>0</v>
      </c>
      <c r="H3168">
        <v>0</v>
      </c>
      <c r="I3168">
        <v>0</v>
      </c>
      <c r="J3168">
        <v>0</v>
      </c>
    </row>
    <row r="3169" spans="1:10" ht="14.5" x14ac:dyDescent="0.35">
      <c r="A3169" s="202">
        <v>27998</v>
      </c>
      <c r="B3169" s="202" t="s">
        <v>3046</v>
      </c>
      <c r="D3169" s="203">
        <v>19.100000000000001</v>
      </c>
      <c r="E3169" s="203" t="s">
        <v>215</v>
      </c>
      <c r="F3169" s="202">
        <v>2020</v>
      </c>
      <c r="G3169" s="205">
        <v>497325</v>
      </c>
      <c r="H3169">
        <v>322614</v>
      </c>
      <c r="I3169">
        <v>9892</v>
      </c>
      <c r="J3169">
        <v>22018</v>
      </c>
    </row>
    <row r="3170" spans="1:10" ht="14.5" x14ac:dyDescent="0.35">
      <c r="A3170" s="202">
        <v>27998</v>
      </c>
      <c r="B3170" s="202" t="s">
        <v>3047</v>
      </c>
      <c r="D3170" s="203">
        <v>19.2</v>
      </c>
      <c r="E3170" s="203" t="s">
        <v>215</v>
      </c>
      <c r="F3170" s="204">
        <v>2020</v>
      </c>
      <c r="G3170" s="206">
        <v>7788487</v>
      </c>
      <c r="H3170">
        <v>0</v>
      </c>
      <c r="I3170">
        <v>0</v>
      </c>
      <c r="J3170">
        <v>0</v>
      </c>
    </row>
    <row r="3171" spans="1:10" ht="14.5" x14ac:dyDescent="0.35">
      <c r="A3171" s="202">
        <v>27998</v>
      </c>
      <c r="B3171" s="202" t="s">
        <v>3048</v>
      </c>
      <c r="D3171" s="203">
        <v>21.1</v>
      </c>
      <c r="E3171" s="203" t="s">
        <v>215</v>
      </c>
      <c r="F3171" s="202">
        <v>2020</v>
      </c>
      <c r="G3171" s="202">
        <v>10479880</v>
      </c>
      <c r="H3171">
        <v>247608</v>
      </c>
      <c r="I3171">
        <v>7964</v>
      </c>
      <c r="J3171">
        <v>17725</v>
      </c>
    </row>
    <row r="3172" spans="1:10" ht="14.5" x14ac:dyDescent="0.35">
      <c r="A3172" s="202">
        <v>27998</v>
      </c>
      <c r="B3172" s="202" t="s">
        <v>3043</v>
      </c>
      <c r="D3172" s="203">
        <v>4</v>
      </c>
      <c r="E3172" s="203" t="s">
        <v>215</v>
      </c>
      <c r="F3172" s="202">
        <v>2020</v>
      </c>
      <c r="G3172" s="202">
        <v>159227568</v>
      </c>
      <c r="H3172">
        <v>1434124</v>
      </c>
      <c r="I3172">
        <v>38378</v>
      </c>
      <c r="J3172">
        <v>85423</v>
      </c>
    </row>
    <row r="3173" spans="1:10" ht="14.5" x14ac:dyDescent="0.35">
      <c r="A3173" s="202">
        <v>27998</v>
      </c>
      <c r="B3173" s="202" t="s">
        <v>3044</v>
      </c>
      <c r="D3173" s="203">
        <v>9</v>
      </c>
      <c r="E3173" s="203" t="s">
        <v>215</v>
      </c>
      <c r="F3173" s="202">
        <v>2020</v>
      </c>
      <c r="G3173" s="202">
        <v>782295</v>
      </c>
      <c r="H3173">
        <v>10423</v>
      </c>
      <c r="I3173">
        <v>379</v>
      </c>
      <c r="J3173">
        <v>844</v>
      </c>
    </row>
    <row r="3174" spans="1:10" ht="14.5" x14ac:dyDescent="0.35">
      <c r="A3174" s="202">
        <v>28223</v>
      </c>
      <c r="B3174" s="202" t="s">
        <v>3049</v>
      </c>
      <c r="D3174" s="203">
        <v>1</v>
      </c>
      <c r="E3174" s="203" t="s">
        <v>215</v>
      </c>
      <c r="F3174" s="202">
        <v>2020</v>
      </c>
      <c r="G3174" s="202">
        <v>255576</v>
      </c>
      <c r="H3174">
        <v>6270</v>
      </c>
      <c r="I3174">
        <v>278</v>
      </c>
      <c r="J3174">
        <v>350</v>
      </c>
    </row>
    <row r="3175" spans="1:10" ht="14.5" x14ac:dyDescent="0.35">
      <c r="A3175" s="202">
        <v>28223</v>
      </c>
      <c r="B3175" s="202" t="s">
        <v>3054</v>
      </c>
      <c r="D3175" s="203">
        <v>17.100000000000001</v>
      </c>
      <c r="E3175" s="203" t="s">
        <v>215</v>
      </c>
      <c r="F3175" s="202">
        <v>2020</v>
      </c>
      <c r="G3175" s="204">
        <v>4245323</v>
      </c>
      <c r="H3175">
        <v>120558</v>
      </c>
      <c r="I3175">
        <v>5879</v>
      </c>
      <c r="J3175">
        <v>7395</v>
      </c>
    </row>
    <row r="3176" spans="1:10" ht="14.5" x14ac:dyDescent="0.35">
      <c r="A3176" s="202">
        <v>28223</v>
      </c>
      <c r="B3176" s="202" t="s">
        <v>4562</v>
      </c>
      <c r="D3176" s="203">
        <v>17.2</v>
      </c>
      <c r="E3176" s="203" t="s">
        <v>215</v>
      </c>
      <c r="F3176" s="202">
        <v>2020</v>
      </c>
      <c r="G3176" s="203">
        <v>0</v>
      </c>
      <c r="H3176">
        <v>0</v>
      </c>
      <c r="I3176">
        <v>0</v>
      </c>
      <c r="J3176">
        <v>0</v>
      </c>
    </row>
    <row r="3177" spans="1:10" ht="14.5" x14ac:dyDescent="0.35">
      <c r="A3177" s="202">
        <v>28223</v>
      </c>
      <c r="B3177" s="202" t="s">
        <v>3055</v>
      </c>
      <c r="D3177" s="203">
        <v>18</v>
      </c>
      <c r="E3177" s="203" t="s">
        <v>215</v>
      </c>
      <c r="F3177" s="202">
        <v>2020</v>
      </c>
      <c r="G3177" s="202">
        <v>1868878</v>
      </c>
      <c r="H3177">
        <v>33021</v>
      </c>
      <c r="I3177">
        <v>1536</v>
      </c>
      <c r="J3177">
        <v>1736</v>
      </c>
    </row>
    <row r="3178" spans="1:10" ht="14.5" x14ac:dyDescent="0.35">
      <c r="A3178" s="202">
        <v>28223</v>
      </c>
      <c r="B3178" s="202" t="s">
        <v>3056</v>
      </c>
      <c r="D3178" s="203">
        <v>19.100000000000001</v>
      </c>
      <c r="E3178" s="203" t="s">
        <v>215</v>
      </c>
      <c r="F3178" s="202">
        <v>2020</v>
      </c>
      <c r="G3178" s="205">
        <v>209672</v>
      </c>
      <c r="H3178">
        <v>50326</v>
      </c>
      <c r="I3178">
        <v>2538</v>
      </c>
      <c r="J3178">
        <v>4619</v>
      </c>
    </row>
    <row r="3179" spans="1:10" ht="14.5" x14ac:dyDescent="0.35">
      <c r="A3179" s="202">
        <v>28223</v>
      </c>
      <c r="B3179" s="202" t="s">
        <v>3057</v>
      </c>
      <c r="D3179" s="203">
        <v>19.2</v>
      </c>
      <c r="E3179" s="203" t="s">
        <v>215</v>
      </c>
      <c r="F3179" s="204">
        <v>2020</v>
      </c>
      <c r="G3179" s="206">
        <v>3338023</v>
      </c>
      <c r="H3179">
        <v>0</v>
      </c>
      <c r="I3179">
        <v>0</v>
      </c>
      <c r="J3179">
        <v>0</v>
      </c>
    </row>
    <row r="3180" spans="1:10" ht="14.5" x14ac:dyDescent="0.35">
      <c r="A3180" s="202">
        <v>28223</v>
      </c>
      <c r="B3180" s="202" t="s">
        <v>3058</v>
      </c>
      <c r="D3180" s="203">
        <v>19.3</v>
      </c>
      <c r="E3180" s="203" t="s">
        <v>215</v>
      </c>
      <c r="F3180" s="204">
        <v>2020</v>
      </c>
      <c r="G3180" s="205">
        <v>237898</v>
      </c>
      <c r="H3180">
        <v>235769</v>
      </c>
      <c r="I3180">
        <v>11834</v>
      </c>
      <c r="J3180">
        <v>14290</v>
      </c>
    </row>
    <row r="3181" spans="1:10" ht="14.5" x14ac:dyDescent="0.35">
      <c r="A3181" s="202">
        <v>28223</v>
      </c>
      <c r="B3181" s="202" t="s">
        <v>3059</v>
      </c>
      <c r="D3181" s="203">
        <v>19.399999999999999</v>
      </c>
      <c r="E3181" s="203" t="s">
        <v>215</v>
      </c>
      <c r="F3181" s="204">
        <v>2020</v>
      </c>
      <c r="G3181" s="206">
        <v>14265752</v>
      </c>
      <c r="H3181">
        <v>0</v>
      </c>
      <c r="I3181">
        <v>0</v>
      </c>
      <c r="J3181">
        <v>0</v>
      </c>
    </row>
    <row r="3182" spans="1:10" ht="14.5" x14ac:dyDescent="0.35">
      <c r="A3182" s="202">
        <v>28223</v>
      </c>
      <c r="B3182" s="202" t="s">
        <v>3050</v>
      </c>
      <c r="D3182" s="203">
        <v>2.1</v>
      </c>
      <c r="E3182" s="203" t="s">
        <v>215</v>
      </c>
      <c r="F3182" s="202">
        <v>2020</v>
      </c>
      <c r="G3182" s="202">
        <v>110875</v>
      </c>
      <c r="H3182">
        <v>1674</v>
      </c>
      <c r="I3182">
        <v>85</v>
      </c>
      <c r="J3182">
        <v>120</v>
      </c>
    </row>
    <row r="3183" spans="1:10" ht="14.5" x14ac:dyDescent="0.35">
      <c r="A3183" s="202">
        <v>28223</v>
      </c>
      <c r="B3183" s="202" t="s">
        <v>3060</v>
      </c>
      <c r="D3183" s="203">
        <v>21.1</v>
      </c>
      <c r="E3183" s="203" t="s">
        <v>215</v>
      </c>
      <c r="F3183" s="202">
        <v>2020</v>
      </c>
      <c r="G3183" s="202">
        <v>2957083</v>
      </c>
      <c r="H3183">
        <v>48815</v>
      </c>
      <c r="I3183">
        <v>2304</v>
      </c>
      <c r="J3183">
        <v>4082</v>
      </c>
    </row>
    <row r="3184" spans="1:10" ht="14.5" x14ac:dyDescent="0.35">
      <c r="A3184" s="202">
        <v>28223</v>
      </c>
      <c r="B3184" s="202" t="s">
        <v>3061</v>
      </c>
      <c r="D3184" s="203">
        <v>21.2</v>
      </c>
      <c r="E3184" s="203" t="s">
        <v>215</v>
      </c>
      <c r="F3184" s="202">
        <v>2020</v>
      </c>
      <c r="G3184" s="202">
        <v>6934304</v>
      </c>
      <c r="H3184">
        <v>104998</v>
      </c>
      <c r="I3184">
        <v>5301</v>
      </c>
      <c r="J3184">
        <v>6771</v>
      </c>
    </row>
    <row r="3185" spans="1:10" ht="14.5" x14ac:dyDescent="0.35">
      <c r="A3185" s="202">
        <v>28223</v>
      </c>
      <c r="B3185" s="202" t="s">
        <v>3062</v>
      </c>
      <c r="D3185" s="203">
        <v>23</v>
      </c>
      <c r="E3185" s="203" t="s">
        <v>215</v>
      </c>
      <c r="F3185" s="202">
        <v>2020</v>
      </c>
      <c r="G3185" s="202">
        <v>14950</v>
      </c>
      <c r="H3185">
        <v>608</v>
      </c>
      <c r="I3185">
        <v>27</v>
      </c>
      <c r="J3185">
        <v>30</v>
      </c>
    </row>
    <row r="3186" spans="1:10" ht="14.5" x14ac:dyDescent="0.35">
      <c r="A3186" s="202">
        <v>28223</v>
      </c>
      <c r="B3186" s="202" t="s">
        <v>4563</v>
      </c>
      <c r="D3186" s="203">
        <v>3</v>
      </c>
      <c r="E3186" s="203" t="s">
        <v>215</v>
      </c>
      <c r="F3186" s="202">
        <v>2020</v>
      </c>
      <c r="G3186" s="202">
        <v>25034811</v>
      </c>
      <c r="H3186">
        <v>523664</v>
      </c>
      <c r="I3186">
        <v>28421</v>
      </c>
      <c r="J3186">
        <v>36690</v>
      </c>
    </row>
    <row r="3187" spans="1:10" ht="14.5" x14ac:dyDescent="0.35">
      <c r="A3187" s="202">
        <v>28223</v>
      </c>
      <c r="B3187" s="202" t="s">
        <v>3051</v>
      </c>
      <c r="D3187" s="203">
        <v>5.0999999999999996</v>
      </c>
      <c r="E3187" s="203" t="s">
        <v>215</v>
      </c>
      <c r="F3187" s="202">
        <v>2020</v>
      </c>
      <c r="G3187" s="202">
        <v>7264846</v>
      </c>
      <c r="H3187">
        <v>140645</v>
      </c>
      <c r="I3187">
        <v>6323</v>
      </c>
      <c r="J3187">
        <v>7868</v>
      </c>
    </row>
    <row r="3188" spans="1:10" ht="14.5" x14ac:dyDescent="0.35">
      <c r="A3188" s="202">
        <v>28223</v>
      </c>
      <c r="B3188" s="202" t="s">
        <v>3052</v>
      </c>
      <c r="D3188" s="203">
        <v>5.2</v>
      </c>
      <c r="E3188" s="203" t="s">
        <v>215</v>
      </c>
      <c r="F3188" s="202">
        <v>2020</v>
      </c>
      <c r="G3188" s="202">
        <v>528845</v>
      </c>
      <c r="H3188">
        <v>14199</v>
      </c>
      <c r="I3188">
        <v>766</v>
      </c>
      <c r="J3188">
        <v>865</v>
      </c>
    </row>
    <row r="3189" spans="1:10" ht="14.5" x14ac:dyDescent="0.35">
      <c r="A3189" s="202">
        <v>28223</v>
      </c>
      <c r="B3189" s="202" t="s">
        <v>3053</v>
      </c>
      <c r="D3189" s="203">
        <v>9</v>
      </c>
      <c r="E3189" s="203" t="s">
        <v>215</v>
      </c>
      <c r="F3189" s="202">
        <v>2020</v>
      </c>
      <c r="G3189" s="202">
        <v>206901</v>
      </c>
      <c r="H3189">
        <v>4574</v>
      </c>
      <c r="I3189">
        <v>213</v>
      </c>
      <c r="J3189">
        <v>264</v>
      </c>
    </row>
    <row r="3190" spans="1:10" ht="14.5" x14ac:dyDescent="0.35">
      <c r="A3190" s="202">
        <v>28304</v>
      </c>
      <c r="B3190" s="202" t="s">
        <v>3063</v>
      </c>
      <c r="D3190" s="203">
        <v>1</v>
      </c>
      <c r="E3190" s="203" t="s">
        <v>215</v>
      </c>
      <c r="F3190" s="202">
        <v>2020</v>
      </c>
      <c r="G3190" s="202">
        <v>986978</v>
      </c>
      <c r="H3190">
        <v>13108</v>
      </c>
      <c r="I3190">
        <v>4156</v>
      </c>
      <c r="J3190">
        <v>626</v>
      </c>
    </row>
    <row r="3191" spans="1:10" ht="14.5" x14ac:dyDescent="0.35">
      <c r="A3191" s="202">
        <v>28304</v>
      </c>
      <c r="B3191" s="202" t="s">
        <v>3066</v>
      </c>
      <c r="D3191" s="203">
        <v>17.100000000000001</v>
      </c>
      <c r="E3191" s="203" t="s">
        <v>215</v>
      </c>
      <c r="F3191" s="202">
        <v>2020</v>
      </c>
      <c r="G3191" s="204">
        <v>3529471</v>
      </c>
      <c r="H3191">
        <v>56965</v>
      </c>
      <c r="I3191">
        <v>8475</v>
      </c>
      <c r="J3191">
        <v>2464</v>
      </c>
    </row>
    <row r="3192" spans="1:10" ht="14.5" x14ac:dyDescent="0.35">
      <c r="A3192" s="202">
        <v>28304</v>
      </c>
      <c r="B3192" s="202" t="s">
        <v>3067</v>
      </c>
      <c r="D3192" s="203">
        <v>17.2</v>
      </c>
      <c r="E3192" s="203" t="s">
        <v>215</v>
      </c>
      <c r="F3192" s="202">
        <v>2020</v>
      </c>
      <c r="G3192" s="203">
        <v>199884</v>
      </c>
      <c r="H3192">
        <v>6441</v>
      </c>
      <c r="I3192">
        <v>1247</v>
      </c>
      <c r="J3192">
        <v>627</v>
      </c>
    </row>
    <row r="3193" spans="1:10" ht="14.5" x14ac:dyDescent="0.35">
      <c r="A3193" s="202">
        <v>28304</v>
      </c>
      <c r="B3193" s="202" t="s">
        <v>3068</v>
      </c>
      <c r="D3193" s="203">
        <v>18</v>
      </c>
      <c r="E3193" s="203" t="s">
        <v>215</v>
      </c>
      <c r="F3193" s="202">
        <v>2020</v>
      </c>
      <c r="G3193" s="202">
        <v>508779</v>
      </c>
      <c r="H3193">
        <v>4741</v>
      </c>
      <c r="I3193">
        <v>952</v>
      </c>
      <c r="J3193">
        <v>325</v>
      </c>
    </row>
    <row r="3194" spans="1:10" ht="14.5" x14ac:dyDescent="0.35">
      <c r="A3194" s="202">
        <v>28304</v>
      </c>
      <c r="B3194" s="202" t="s">
        <v>3069</v>
      </c>
      <c r="D3194" s="203">
        <v>19.3</v>
      </c>
      <c r="E3194" s="203" t="s">
        <v>215</v>
      </c>
      <c r="F3194" s="204">
        <v>2020</v>
      </c>
      <c r="G3194" s="205">
        <v>48009</v>
      </c>
      <c r="H3194">
        <v>63774</v>
      </c>
      <c r="I3194">
        <v>11273</v>
      </c>
      <c r="J3194">
        <v>3551</v>
      </c>
    </row>
    <row r="3195" spans="1:10" ht="14.5" x14ac:dyDescent="0.35">
      <c r="A3195" s="202">
        <v>28304</v>
      </c>
      <c r="B3195" s="202" t="s">
        <v>3070</v>
      </c>
      <c r="D3195" s="203">
        <v>19.399999999999999</v>
      </c>
      <c r="E3195" s="203" t="s">
        <v>215</v>
      </c>
      <c r="F3195" s="204">
        <v>2020</v>
      </c>
      <c r="G3195" s="206">
        <v>4755613</v>
      </c>
      <c r="H3195">
        <v>0</v>
      </c>
      <c r="I3195">
        <v>0</v>
      </c>
      <c r="J3195">
        <v>0</v>
      </c>
    </row>
    <row r="3196" spans="1:10" ht="14.5" x14ac:dyDescent="0.35">
      <c r="A3196" s="202">
        <v>28304</v>
      </c>
      <c r="B3196" s="202" t="s">
        <v>3064</v>
      </c>
      <c r="D3196" s="203">
        <v>2.1</v>
      </c>
      <c r="E3196" s="203" t="s">
        <v>215</v>
      </c>
      <c r="F3196" s="202">
        <v>2020</v>
      </c>
      <c r="G3196" s="202">
        <v>3184452</v>
      </c>
      <c r="H3196">
        <v>18598</v>
      </c>
      <c r="I3196">
        <v>5547</v>
      </c>
      <c r="J3196">
        <v>802</v>
      </c>
    </row>
    <row r="3197" spans="1:10" ht="14.5" x14ac:dyDescent="0.35">
      <c r="A3197" s="202">
        <v>28304</v>
      </c>
      <c r="B3197" s="202" t="s">
        <v>3071</v>
      </c>
      <c r="D3197" s="203">
        <v>21.2</v>
      </c>
      <c r="E3197" s="203" t="s">
        <v>215</v>
      </c>
      <c r="F3197" s="202">
        <v>2020</v>
      </c>
      <c r="G3197" s="202">
        <v>2452003</v>
      </c>
      <c r="H3197">
        <v>32977</v>
      </c>
      <c r="I3197">
        <v>5708</v>
      </c>
      <c r="J3197">
        <v>2154</v>
      </c>
    </row>
    <row r="3198" spans="1:10" ht="14.5" x14ac:dyDescent="0.35">
      <c r="A3198" s="202">
        <v>28304</v>
      </c>
      <c r="B3198" s="202" t="s">
        <v>3072</v>
      </c>
      <c r="D3198" s="203">
        <v>23</v>
      </c>
      <c r="E3198" s="203" t="s">
        <v>215</v>
      </c>
      <c r="F3198" s="202">
        <v>2020</v>
      </c>
      <c r="G3198" s="202">
        <v>40329</v>
      </c>
      <c r="H3198">
        <v>2088</v>
      </c>
      <c r="I3198">
        <v>322</v>
      </c>
      <c r="J3198">
        <v>70</v>
      </c>
    </row>
    <row r="3199" spans="1:10" ht="14.5" x14ac:dyDescent="0.35">
      <c r="A3199" s="202">
        <v>28304</v>
      </c>
      <c r="B3199" s="202" t="s">
        <v>4564</v>
      </c>
      <c r="D3199" s="203">
        <v>5.0999999999999996</v>
      </c>
      <c r="E3199" s="203" t="s">
        <v>215</v>
      </c>
      <c r="F3199" s="202">
        <v>2020</v>
      </c>
      <c r="G3199" s="202">
        <v>142416</v>
      </c>
      <c r="H3199">
        <v>1201</v>
      </c>
      <c r="I3199">
        <v>10</v>
      </c>
      <c r="J3199">
        <v>2</v>
      </c>
    </row>
    <row r="3200" spans="1:10" ht="14.5" x14ac:dyDescent="0.35">
      <c r="A3200" s="202">
        <v>28304</v>
      </c>
      <c r="B3200" s="202" t="s">
        <v>4565</v>
      </c>
      <c r="D3200" s="203">
        <v>5.2</v>
      </c>
      <c r="E3200" s="203" t="s">
        <v>215</v>
      </c>
      <c r="F3200" s="202">
        <v>2020</v>
      </c>
      <c r="G3200" s="202">
        <v>90917</v>
      </c>
      <c r="H3200">
        <v>970</v>
      </c>
      <c r="I3200">
        <v>10</v>
      </c>
      <c r="J3200">
        <v>1</v>
      </c>
    </row>
    <row r="3201" spans="1:10" ht="14.5" x14ac:dyDescent="0.35">
      <c r="A3201" s="202">
        <v>28304</v>
      </c>
      <c r="B3201" s="202" t="s">
        <v>3065</v>
      </c>
      <c r="D3201" s="203">
        <v>9</v>
      </c>
      <c r="E3201" s="203" t="s">
        <v>215</v>
      </c>
      <c r="F3201" s="202">
        <v>2020</v>
      </c>
      <c r="G3201" s="202">
        <v>867111</v>
      </c>
      <c r="H3201">
        <v>7403</v>
      </c>
      <c r="I3201">
        <v>2331</v>
      </c>
      <c r="J3201">
        <v>390</v>
      </c>
    </row>
    <row r="3202" spans="1:10" ht="14.5" x14ac:dyDescent="0.35">
      <c r="A3202" s="202">
        <v>28401</v>
      </c>
      <c r="B3202" s="202" t="s">
        <v>3073</v>
      </c>
      <c r="D3202" s="203">
        <v>1</v>
      </c>
      <c r="E3202" s="203" t="s">
        <v>215</v>
      </c>
      <c r="F3202" s="202">
        <v>2020</v>
      </c>
      <c r="G3202" s="202">
        <v>282226</v>
      </c>
      <c r="H3202">
        <v>7098</v>
      </c>
      <c r="I3202">
        <v>684</v>
      </c>
      <c r="J3202">
        <v>201</v>
      </c>
    </row>
    <row r="3203" spans="1:10" ht="14.5" x14ac:dyDescent="0.35">
      <c r="A3203" s="202">
        <v>28401</v>
      </c>
      <c r="B3203" s="202" t="s">
        <v>3079</v>
      </c>
      <c r="D3203" s="203">
        <v>17.100000000000001</v>
      </c>
      <c r="E3203" s="203" t="s">
        <v>215</v>
      </c>
      <c r="F3203" s="202">
        <v>2020</v>
      </c>
      <c r="G3203" s="204">
        <v>10803959</v>
      </c>
      <c r="H3203">
        <v>59843</v>
      </c>
      <c r="I3203">
        <v>2388</v>
      </c>
      <c r="J3203">
        <v>-646</v>
      </c>
    </row>
    <row r="3204" spans="1:10" ht="14.5" x14ac:dyDescent="0.35">
      <c r="A3204" s="202">
        <v>28401</v>
      </c>
      <c r="B3204" s="202" t="s">
        <v>4566</v>
      </c>
      <c r="D3204" s="203">
        <v>17.2</v>
      </c>
      <c r="E3204" s="203" t="s">
        <v>215</v>
      </c>
      <c r="F3204" s="202">
        <v>2020</v>
      </c>
      <c r="G3204" s="203">
        <v>83799</v>
      </c>
      <c r="H3204">
        <v>1716</v>
      </c>
      <c r="I3204">
        <v>39</v>
      </c>
      <c r="J3204">
        <v>95</v>
      </c>
    </row>
    <row r="3205" spans="1:10" ht="14.5" x14ac:dyDescent="0.35">
      <c r="A3205" s="202">
        <v>28401</v>
      </c>
      <c r="B3205" s="202" t="s">
        <v>3080</v>
      </c>
      <c r="D3205" s="203">
        <v>19.3</v>
      </c>
      <c r="E3205" s="203" t="s">
        <v>215</v>
      </c>
      <c r="F3205" s="204">
        <v>2020</v>
      </c>
      <c r="G3205" s="205">
        <v>3585</v>
      </c>
      <c r="H3205">
        <v>10588</v>
      </c>
      <c r="I3205">
        <v>931</v>
      </c>
      <c r="J3205">
        <v>195</v>
      </c>
    </row>
    <row r="3206" spans="1:10" ht="14.5" x14ac:dyDescent="0.35">
      <c r="A3206" s="202">
        <v>28401</v>
      </c>
      <c r="B3206" s="202" t="s">
        <v>3081</v>
      </c>
      <c r="D3206" s="203">
        <v>19.399999999999999</v>
      </c>
      <c r="E3206" s="203" t="s">
        <v>215</v>
      </c>
      <c r="F3206" s="204">
        <v>2020</v>
      </c>
      <c r="G3206" s="206">
        <v>366848</v>
      </c>
      <c r="H3206">
        <v>0</v>
      </c>
      <c r="I3206">
        <v>0</v>
      </c>
      <c r="J3206">
        <v>0</v>
      </c>
    </row>
    <row r="3207" spans="1:10" ht="14.5" x14ac:dyDescent="0.35">
      <c r="A3207" s="202">
        <v>28401</v>
      </c>
      <c r="B3207" s="202" t="s">
        <v>3074</v>
      </c>
      <c r="D3207" s="203">
        <v>2.1</v>
      </c>
      <c r="E3207" s="203" t="s">
        <v>215</v>
      </c>
      <c r="F3207" s="202">
        <v>2020</v>
      </c>
      <c r="G3207" s="202">
        <v>485246</v>
      </c>
      <c r="H3207">
        <v>37594</v>
      </c>
      <c r="I3207">
        <v>3147</v>
      </c>
      <c r="J3207">
        <v>1050</v>
      </c>
    </row>
    <row r="3208" spans="1:10" ht="14.5" x14ac:dyDescent="0.35">
      <c r="A3208" s="202">
        <v>28401</v>
      </c>
      <c r="B3208" s="202" t="s">
        <v>3082</v>
      </c>
      <c r="D3208" s="203">
        <v>21.2</v>
      </c>
      <c r="E3208" s="203" t="s">
        <v>215</v>
      </c>
      <c r="F3208" s="202">
        <v>2020</v>
      </c>
      <c r="G3208" s="202">
        <v>127617</v>
      </c>
      <c r="H3208">
        <v>5399</v>
      </c>
      <c r="I3208">
        <v>517</v>
      </c>
      <c r="J3208">
        <v>111</v>
      </c>
    </row>
    <row r="3209" spans="1:10" ht="14.5" x14ac:dyDescent="0.35">
      <c r="A3209" s="202">
        <v>28401</v>
      </c>
      <c r="B3209" s="202" t="s">
        <v>3075</v>
      </c>
      <c r="D3209" s="203">
        <v>4</v>
      </c>
      <c r="E3209" s="203" t="s">
        <v>215</v>
      </c>
      <c r="F3209" s="202">
        <v>2020</v>
      </c>
      <c r="G3209" s="202">
        <v>1335469</v>
      </c>
      <c r="H3209">
        <v>243052</v>
      </c>
      <c r="I3209">
        <v>18375</v>
      </c>
      <c r="J3209">
        <v>9521</v>
      </c>
    </row>
    <row r="3210" spans="1:10" ht="14.5" x14ac:dyDescent="0.35">
      <c r="A3210" s="202">
        <v>28401</v>
      </c>
      <c r="B3210" s="202" t="s">
        <v>3076</v>
      </c>
      <c r="D3210" s="203">
        <v>5.0999999999999996</v>
      </c>
      <c r="E3210" s="203" t="s">
        <v>215</v>
      </c>
      <c r="F3210" s="202">
        <v>2020</v>
      </c>
      <c r="G3210" s="202">
        <v>6059828</v>
      </c>
      <c r="H3210">
        <v>52007</v>
      </c>
      <c r="I3210">
        <v>1039</v>
      </c>
      <c r="J3210">
        <v>290</v>
      </c>
    </row>
    <row r="3211" spans="1:10" ht="14.5" x14ac:dyDescent="0.35">
      <c r="A3211" s="202">
        <v>28401</v>
      </c>
      <c r="B3211" s="202" t="s">
        <v>3077</v>
      </c>
      <c r="D3211" s="203">
        <v>5.2</v>
      </c>
      <c r="E3211" s="203" t="s">
        <v>215</v>
      </c>
      <c r="F3211" s="202">
        <v>2020</v>
      </c>
      <c r="G3211" s="202">
        <v>337879</v>
      </c>
      <c r="H3211">
        <v>5669</v>
      </c>
      <c r="I3211">
        <v>620</v>
      </c>
      <c r="J3211">
        <v>113</v>
      </c>
    </row>
    <row r="3212" spans="1:10" ht="14.5" x14ac:dyDescent="0.35">
      <c r="A3212" s="202">
        <v>28401</v>
      </c>
      <c r="B3212" s="202" t="s">
        <v>3078</v>
      </c>
      <c r="D3212" s="203">
        <v>9</v>
      </c>
      <c r="E3212" s="203" t="s">
        <v>215</v>
      </c>
      <c r="F3212" s="202">
        <v>2020</v>
      </c>
      <c r="G3212" s="202">
        <v>1602746</v>
      </c>
      <c r="H3212">
        <v>21217</v>
      </c>
      <c r="I3212">
        <v>1424</v>
      </c>
      <c r="J3212">
        <v>885</v>
      </c>
    </row>
    <row r="3213" spans="1:10" ht="14.5" x14ac:dyDescent="0.35">
      <c r="A3213" s="202">
        <v>28497</v>
      </c>
      <c r="B3213" s="202" t="s">
        <v>3083</v>
      </c>
      <c r="D3213" s="203">
        <v>2.1</v>
      </c>
      <c r="E3213" s="203" t="s">
        <v>215</v>
      </c>
      <c r="F3213" s="202">
        <v>2020</v>
      </c>
      <c r="G3213" s="202">
        <v>29570</v>
      </c>
      <c r="H3213">
        <v>10870</v>
      </c>
      <c r="I3213">
        <v>21</v>
      </c>
      <c r="J3213">
        <v>3374</v>
      </c>
    </row>
    <row r="3214" spans="1:10" ht="14.5" x14ac:dyDescent="0.35">
      <c r="A3214" s="202">
        <v>28535</v>
      </c>
      <c r="B3214" s="202" t="s">
        <v>3087</v>
      </c>
      <c r="D3214" s="203">
        <v>17.100000000000001</v>
      </c>
      <c r="E3214" s="203" t="s">
        <v>215</v>
      </c>
      <c r="F3214" s="202">
        <v>2020</v>
      </c>
      <c r="G3214" s="204">
        <v>1015995</v>
      </c>
      <c r="H3214">
        <v>6610</v>
      </c>
      <c r="I3214">
        <v>363</v>
      </c>
      <c r="J3214">
        <v>270</v>
      </c>
    </row>
    <row r="3215" spans="1:10" ht="14.5" x14ac:dyDescent="0.35">
      <c r="A3215" s="202">
        <v>28535</v>
      </c>
      <c r="B3215" s="202" t="s">
        <v>4567</v>
      </c>
      <c r="D3215" s="203">
        <v>17.2</v>
      </c>
      <c r="E3215" s="203" t="s">
        <v>215</v>
      </c>
      <c r="F3215" s="202">
        <v>2020</v>
      </c>
      <c r="G3215" s="203">
        <v>0</v>
      </c>
      <c r="H3215">
        <v>0</v>
      </c>
      <c r="I3215">
        <v>0</v>
      </c>
      <c r="J3215">
        <v>0</v>
      </c>
    </row>
    <row r="3216" spans="1:10" ht="14.5" x14ac:dyDescent="0.35">
      <c r="A3216" s="202">
        <v>28535</v>
      </c>
      <c r="B3216" s="202" t="s">
        <v>3088</v>
      </c>
      <c r="D3216" s="203">
        <v>19.3</v>
      </c>
      <c r="E3216" s="203" t="s">
        <v>215</v>
      </c>
      <c r="F3216" s="204">
        <v>2020</v>
      </c>
      <c r="G3216" s="205">
        <v>33501</v>
      </c>
      <c r="H3216">
        <v>14381</v>
      </c>
      <c r="I3216">
        <v>829</v>
      </c>
      <c r="J3216">
        <v>616</v>
      </c>
    </row>
    <row r="3217" spans="1:10" ht="14.5" x14ac:dyDescent="0.35">
      <c r="A3217" s="202">
        <v>28535</v>
      </c>
      <c r="B3217" s="202" t="s">
        <v>3089</v>
      </c>
      <c r="D3217" s="203">
        <v>19.399999999999999</v>
      </c>
      <c r="E3217" s="203" t="s">
        <v>215</v>
      </c>
      <c r="F3217" s="204">
        <v>2020</v>
      </c>
      <c r="G3217" s="206">
        <v>1587125</v>
      </c>
      <c r="H3217">
        <v>0</v>
      </c>
      <c r="I3217">
        <v>0</v>
      </c>
      <c r="J3217">
        <v>0</v>
      </c>
    </row>
    <row r="3218" spans="1:10" ht="14.5" x14ac:dyDescent="0.35">
      <c r="A3218" s="202">
        <v>28535</v>
      </c>
      <c r="B3218" s="202" t="s">
        <v>3090</v>
      </c>
      <c r="D3218" s="203">
        <v>21.2</v>
      </c>
      <c r="E3218" s="203" t="s">
        <v>215</v>
      </c>
      <c r="F3218" s="202">
        <v>2020</v>
      </c>
      <c r="G3218" s="202">
        <v>1611246</v>
      </c>
      <c r="H3218">
        <v>8307</v>
      </c>
      <c r="I3218">
        <v>474</v>
      </c>
      <c r="J3218">
        <v>352</v>
      </c>
    </row>
    <row r="3219" spans="1:10" ht="14.5" x14ac:dyDescent="0.35">
      <c r="A3219" s="202">
        <v>28535</v>
      </c>
      <c r="B3219" s="202" t="s">
        <v>3084</v>
      </c>
      <c r="D3219" s="203">
        <v>5.0999999999999996</v>
      </c>
      <c r="E3219" s="203" t="s">
        <v>215</v>
      </c>
      <c r="F3219" s="202">
        <v>2020</v>
      </c>
      <c r="G3219" s="202">
        <v>7694759</v>
      </c>
      <c r="H3219">
        <v>34399</v>
      </c>
      <c r="I3219">
        <v>1921</v>
      </c>
      <c r="J3219">
        <v>1428</v>
      </c>
    </row>
    <row r="3220" spans="1:10" ht="14.5" x14ac:dyDescent="0.35">
      <c r="A3220" s="202">
        <v>28535</v>
      </c>
      <c r="B3220" s="202" t="s">
        <v>3085</v>
      </c>
      <c r="D3220" s="203">
        <v>5.2</v>
      </c>
      <c r="E3220" s="203" t="s">
        <v>215</v>
      </c>
      <c r="F3220" s="202">
        <v>2020</v>
      </c>
      <c r="G3220" s="202">
        <v>2540368</v>
      </c>
      <c r="H3220">
        <v>13119</v>
      </c>
      <c r="I3220">
        <v>748</v>
      </c>
      <c r="J3220">
        <v>556</v>
      </c>
    </row>
    <row r="3221" spans="1:10" ht="14.5" x14ac:dyDescent="0.35">
      <c r="A3221" s="202">
        <v>28535</v>
      </c>
      <c r="B3221" s="202" t="s">
        <v>3086</v>
      </c>
      <c r="D3221" s="203">
        <v>9</v>
      </c>
      <c r="E3221" s="203" t="s">
        <v>215</v>
      </c>
      <c r="F3221" s="202">
        <v>2020</v>
      </c>
      <c r="G3221" s="202">
        <v>722099</v>
      </c>
      <c r="H3221">
        <v>1142</v>
      </c>
      <c r="I3221">
        <v>67</v>
      </c>
      <c r="J3221">
        <v>50</v>
      </c>
    </row>
    <row r="3222" spans="1:10" ht="14.5" x14ac:dyDescent="0.35">
      <c r="A3222" s="202">
        <v>28649</v>
      </c>
      <c r="B3222" s="202" t="s">
        <v>3091</v>
      </c>
      <c r="D3222" s="203">
        <v>24</v>
      </c>
      <c r="E3222" s="203" t="s">
        <v>215</v>
      </c>
      <c r="F3222" s="202">
        <v>2020</v>
      </c>
      <c r="G3222" s="202">
        <v>47775</v>
      </c>
      <c r="H3222">
        <v>171</v>
      </c>
      <c r="I3222">
        <v>9</v>
      </c>
      <c r="J3222">
        <v>0</v>
      </c>
    </row>
    <row r="3223" spans="1:10" ht="14.5" x14ac:dyDescent="0.35">
      <c r="A3223" s="202">
        <v>28665</v>
      </c>
      <c r="B3223" s="202" t="s">
        <v>3092</v>
      </c>
      <c r="D3223" s="203">
        <v>1</v>
      </c>
      <c r="E3223" s="203" t="s">
        <v>215</v>
      </c>
      <c r="F3223" s="202">
        <v>2020</v>
      </c>
      <c r="G3223" s="202">
        <v>28185</v>
      </c>
      <c r="H3223">
        <v>4888</v>
      </c>
      <c r="I3223">
        <v>213</v>
      </c>
      <c r="J3223">
        <v>205</v>
      </c>
    </row>
    <row r="3224" spans="1:10" ht="14.5" x14ac:dyDescent="0.35">
      <c r="A3224" s="202">
        <v>28665</v>
      </c>
      <c r="B3224" s="202" t="s">
        <v>3097</v>
      </c>
      <c r="D3224" s="203">
        <v>11</v>
      </c>
      <c r="E3224" s="203" t="s">
        <v>215</v>
      </c>
      <c r="F3224" s="202">
        <v>2020</v>
      </c>
      <c r="G3224" s="202">
        <v>59858</v>
      </c>
      <c r="H3224">
        <v>3763</v>
      </c>
      <c r="I3224">
        <v>156</v>
      </c>
      <c r="J3224">
        <v>149</v>
      </c>
    </row>
    <row r="3225" spans="1:10" ht="14.5" x14ac:dyDescent="0.35">
      <c r="A3225" s="202">
        <v>28665</v>
      </c>
      <c r="B3225" s="202" t="s">
        <v>3098</v>
      </c>
      <c r="D3225" s="203">
        <v>17.100000000000001</v>
      </c>
      <c r="E3225" s="203" t="s">
        <v>215</v>
      </c>
      <c r="F3225" s="202">
        <v>2020</v>
      </c>
      <c r="G3225" s="204">
        <v>1565221</v>
      </c>
      <c r="H3225">
        <v>48148</v>
      </c>
      <c r="I3225">
        <v>2111</v>
      </c>
      <c r="J3225">
        <v>2018</v>
      </c>
    </row>
    <row r="3226" spans="1:10" ht="14.5" x14ac:dyDescent="0.35">
      <c r="A3226" s="202">
        <v>28665</v>
      </c>
      <c r="B3226" s="202" t="s">
        <v>3099</v>
      </c>
      <c r="D3226" s="203">
        <v>17.2</v>
      </c>
      <c r="E3226" s="203" t="s">
        <v>215</v>
      </c>
      <c r="F3226" s="202">
        <v>2020</v>
      </c>
      <c r="G3226" s="203">
        <v>52073</v>
      </c>
      <c r="H3226">
        <v>2099</v>
      </c>
      <c r="I3226">
        <v>90</v>
      </c>
      <c r="J3226">
        <v>83</v>
      </c>
    </row>
    <row r="3227" spans="1:10" ht="14.5" x14ac:dyDescent="0.35">
      <c r="A3227" s="202">
        <v>28665</v>
      </c>
      <c r="B3227" s="202" t="s">
        <v>3100</v>
      </c>
      <c r="D3227" s="203">
        <v>18</v>
      </c>
      <c r="E3227" s="203" t="s">
        <v>215</v>
      </c>
      <c r="F3227" s="202">
        <v>2020</v>
      </c>
      <c r="G3227" s="202">
        <v>369274</v>
      </c>
      <c r="H3227">
        <v>9648</v>
      </c>
      <c r="I3227">
        <v>443</v>
      </c>
      <c r="J3227">
        <v>424</v>
      </c>
    </row>
    <row r="3228" spans="1:10" ht="14.5" x14ac:dyDescent="0.35">
      <c r="A3228" s="202">
        <v>28665</v>
      </c>
      <c r="B3228" s="202" t="s">
        <v>4568</v>
      </c>
      <c r="D3228" s="203">
        <v>19.100000000000001</v>
      </c>
      <c r="E3228" s="203" t="s">
        <v>215</v>
      </c>
      <c r="F3228" s="202">
        <v>2020</v>
      </c>
      <c r="G3228" s="205">
        <v>12785</v>
      </c>
      <c r="H3228">
        <v>15335</v>
      </c>
      <c r="I3228">
        <v>486</v>
      </c>
      <c r="J3228">
        <v>547</v>
      </c>
    </row>
    <row r="3229" spans="1:10" ht="14.5" x14ac:dyDescent="0.35">
      <c r="A3229" s="202">
        <v>28665</v>
      </c>
      <c r="B3229" s="202" t="s">
        <v>4569</v>
      </c>
      <c r="D3229" s="203">
        <v>19.2</v>
      </c>
      <c r="E3229" s="203" t="s">
        <v>215</v>
      </c>
      <c r="F3229" s="204">
        <v>2020</v>
      </c>
      <c r="G3229" s="206">
        <v>205367</v>
      </c>
      <c r="H3229">
        <v>0</v>
      </c>
      <c r="I3229">
        <v>0</v>
      </c>
      <c r="J3229">
        <v>0</v>
      </c>
    </row>
    <row r="3230" spans="1:10" ht="14.5" x14ac:dyDescent="0.35">
      <c r="A3230" s="202">
        <v>28665</v>
      </c>
      <c r="B3230" s="202" t="s">
        <v>3101</v>
      </c>
      <c r="D3230" s="203">
        <v>19.3</v>
      </c>
      <c r="E3230" s="203" t="s">
        <v>215</v>
      </c>
      <c r="F3230" s="204">
        <v>2020</v>
      </c>
      <c r="G3230" s="205">
        <v>8626</v>
      </c>
      <c r="H3230">
        <v>41687</v>
      </c>
      <c r="I3230">
        <v>1794</v>
      </c>
      <c r="J3230">
        <v>1775</v>
      </c>
    </row>
    <row r="3231" spans="1:10" ht="14.5" x14ac:dyDescent="0.35">
      <c r="A3231" s="202">
        <v>28665</v>
      </c>
      <c r="B3231" s="202" t="s">
        <v>3102</v>
      </c>
      <c r="D3231" s="203">
        <v>19.399999999999999</v>
      </c>
      <c r="E3231" s="203" t="s">
        <v>215</v>
      </c>
      <c r="F3231" s="204">
        <v>2020</v>
      </c>
      <c r="G3231" s="206">
        <v>1663628</v>
      </c>
      <c r="H3231">
        <v>0</v>
      </c>
      <c r="I3231">
        <v>0</v>
      </c>
      <c r="J3231">
        <v>0</v>
      </c>
    </row>
    <row r="3232" spans="1:10" ht="14.5" x14ac:dyDescent="0.35">
      <c r="A3232" s="202">
        <v>28665</v>
      </c>
      <c r="B3232" s="202" t="s">
        <v>3093</v>
      </c>
      <c r="D3232" s="203">
        <v>2.1</v>
      </c>
      <c r="E3232" s="203" t="s">
        <v>215</v>
      </c>
      <c r="F3232" s="202">
        <v>2020</v>
      </c>
      <c r="G3232" s="202">
        <v>35427</v>
      </c>
      <c r="H3232">
        <v>5392</v>
      </c>
      <c r="I3232">
        <v>231</v>
      </c>
      <c r="J3232">
        <v>222</v>
      </c>
    </row>
    <row r="3233" spans="1:10" ht="14.5" x14ac:dyDescent="0.35">
      <c r="A3233" s="202">
        <v>28665</v>
      </c>
      <c r="B3233" s="202" t="s">
        <v>4570</v>
      </c>
      <c r="D3233" s="203">
        <v>21.1</v>
      </c>
      <c r="E3233" s="203" t="s">
        <v>215</v>
      </c>
      <c r="F3233" s="202">
        <v>2020</v>
      </c>
      <c r="G3233" s="202">
        <v>259427</v>
      </c>
      <c r="H3233">
        <v>13080</v>
      </c>
      <c r="I3233">
        <v>420</v>
      </c>
      <c r="J3233">
        <v>474</v>
      </c>
    </row>
    <row r="3234" spans="1:10" ht="14.5" x14ac:dyDescent="0.35">
      <c r="A3234" s="202">
        <v>28665</v>
      </c>
      <c r="B3234" s="202" t="s">
        <v>3103</v>
      </c>
      <c r="D3234" s="203">
        <v>21.2</v>
      </c>
      <c r="E3234" s="203" t="s">
        <v>215</v>
      </c>
      <c r="F3234" s="202">
        <v>2020</v>
      </c>
      <c r="G3234" s="202">
        <v>547567</v>
      </c>
      <c r="H3234">
        <v>17072</v>
      </c>
      <c r="I3234">
        <v>746</v>
      </c>
      <c r="J3234">
        <v>744</v>
      </c>
    </row>
    <row r="3235" spans="1:10" ht="14.5" x14ac:dyDescent="0.35">
      <c r="A3235" s="202">
        <v>28665</v>
      </c>
      <c r="B3235" s="202" t="s">
        <v>3104</v>
      </c>
      <c r="D3235" s="203">
        <v>24</v>
      </c>
      <c r="E3235" s="203" t="s">
        <v>215</v>
      </c>
      <c r="F3235" s="202">
        <v>2020</v>
      </c>
      <c r="G3235" s="202">
        <v>1214720</v>
      </c>
      <c r="H3235">
        <v>1271</v>
      </c>
      <c r="I3235">
        <v>39</v>
      </c>
      <c r="J3235">
        <v>38</v>
      </c>
    </row>
    <row r="3236" spans="1:10" ht="14.5" x14ac:dyDescent="0.35">
      <c r="A3236" s="202">
        <v>28665</v>
      </c>
      <c r="B3236" s="202" t="s">
        <v>3094</v>
      </c>
      <c r="D3236" s="203">
        <v>5.0999999999999996</v>
      </c>
      <c r="E3236" s="203" t="s">
        <v>215</v>
      </c>
      <c r="F3236" s="202">
        <v>2020</v>
      </c>
      <c r="G3236" s="202">
        <v>1651230</v>
      </c>
      <c r="H3236">
        <v>91111</v>
      </c>
      <c r="I3236">
        <v>3928</v>
      </c>
      <c r="J3236">
        <v>3772</v>
      </c>
    </row>
    <row r="3237" spans="1:10" ht="14.5" x14ac:dyDescent="0.35">
      <c r="A3237" s="202">
        <v>28665</v>
      </c>
      <c r="B3237" s="202" t="s">
        <v>3095</v>
      </c>
      <c r="D3237" s="203">
        <v>5.2</v>
      </c>
      <c r="E3237" s="203" t="s">
        <v>215</v>
      </c>
      <c r="F3237" s="202">
        <v>2020</v>
      </c>
      <c r="G3237" s="202">
        <v>1758885</v>
      </c>
      <c r="H3237">
        <v>51495</v>
      </c>
      <c r="I3237">
        <v>2396</v>
      </c>
      <c r="J3237">
        <v>2175</v>
      </c>
    </row>
    <row r="3238" spans="1:10" ht="14.5" x14ac:dyDescent="0.35">
      <c r="A3238" s="202">
        <v>28665</v>
      </c>
      <c r="B3238" s="202" t="s">
        <v>3096</v>
      </c>
      <c r="D3238" s="203">
        <v>9</v>
      </c>
      <c r="E3238" s="203" t="s">
        <v>215</v>
      </c>
      <c r="F3238" s="202">
        <v>2020</v>
      </c>
      <c r="G3238" s="202">
        <v>76832</v>
      </c>
      <c r="H3238">
        <v>6196</v>
      </c>
      <c r="I3238">
        <v>217</v>
      </c>
      <c r="J3238">
        <v>230</v>
      </c>
    </row>
    <row r="3239" spans="1:10" ht="14.5" x14ac:dyDescent="0.35">
      <c r="A3239" s="202">
        <v>28673</v>
      </c>
      <c r="B3239" s="202" t="s">
        <v>3105</v>
      </c>
      <c r="D3239" s="203">
        <v>19.100000000000001</v>
      </c>
      <c r="E3239" s="203" t="s">
        <v>215</v>
      </c>
      <c r="F3239" s="202">
        <v>2020</v>
      </c>
      <c r="G3239" s="205">
        <v>867</v>
      </c>
      <c r="H3239">
        <v>10</v>
      </c>
      <c r="I3239">
        <v>4</v>
      </c>
      <c r="J3239">
        <v>2</v>
      </c>
    </row>
    <row r="3240" spans="1:10" ht="14.5" x14ac:dyDescent="0.35">
      <c r="A3240" s="202">
        <v>28673</v>
      </c>
      <c r="B3240" s="202" t="s">
        <v>3106</v>
      </c>
      <c r="D3240" s="203">
        <v>19.2</v>
      </c>
      <c r="E3240" s="203" t="s">
        <v>215</v>
      </c>
      <c r="F3240" s="204">
        <v>2020</v>
      </c>
      <c r="G3240" s="206">
        <v>9282</v>
      </c>
      <c r="H3240">
        <v>0</v>
      </c>
      <c r="I3240">
        <v>0</v>
      </c>
      <c r="J3240">
        <v>0</v>
      </c>
    </row>
    <row r="3241" spans="1:10" ht="14.5" x14ac:dyDescent="0.35">
      <c r="A3241" s="202">
        <v>28673</v>
      </c>
      <c r="B3241" s="202" t="s">
        <v>3107</v>
      </c>
      <c r="D3241" s="203">
        <v>21.1</v>
      </c>
      <c r="E3241" s="203" t="s">
        <v>215</v>
      </c>
      <c r="F3241" s="202">
        <v>2020</v>
      </c>
      <c r="G3241" s="202">
        <v>13695</v>
      </c>
      <c r="H3241">
        <v>14</v>
      </c>
      <c r="I3241">
        <v>5</v>
      </c>
      <c r="J3241">
        <v>2</v>
      </c>
    </row>
    <row r="3242" spans="1:10" ht="14.5" x14ac:dyDescent="0.35">
      <c r="A3242" s="202">
        <v>28843</v>
      </c>
      <c r="B3242" s="202" t="s">
        <v>3108</v>
      </c>
      <c r="D3242" s="203">
        <v>9</v>
      </c>
      <c r="E3242" s="203" t="s">
        <v>215</v>
      </c>
      <c r="F3242" s="202">
        <v>2020</v>
      </c>
      <c r="G3242" s="202">
        <v>17554667</v>
      </c>
      <c r="H3242">
        <v>18672</v>
      </c>
      <c r="I3242">
        <v>36</v>
      </c>
      <c r="J3242">
        <v>0</v>
      </c>
    </row>
    <row r="3243" spans="1:10" ht="14.5" x14ac:dyDescent="0.35">
      <c r="A3243" s="202">
        <v>28860</v>
      </c>
      <c r="B3243" s="202" t="s">
        <v>4571</v>
      </c>
      <c r="D3243" s="203">
        <v>1</v>
      </c>
      <c r="E3243" s="203" t="s">
        <v>215</v>
      </c>
      <c r="F3243" s="202">
        <v>2020</v>
      </c>
      <c r="G3243" s="202">
        <v>192813</v>
      </c>
      <c r="H3243">
        <v>27486</v>
      </c>
      <c r="I3243">
        <v>549</v>
      </c>
      <c r="J3243">
        <v>837</v>
      </c>
    </row>
    <row r="3244" spans="1:10" ht="14.5" x14ac:dyDescent="0.35">
      <c r="A3244" s="202">
        <v>28860</v>
      </c>
      <c r="B3244" s="202" t="s">
        <v>3111</v>
      </c>
      <c r="D3244" s="203">
        <v>17.100000000000001</v>
      </c>
      <c r="E3244" s="203" t="s">
        <v>215</v>
      </c>
      <c r="F3244" s="202">
        <v>2020</v>
      </c>
      <c r="G3244" s="204">
        <v>12018758</v>
      </c>
      <c r="H3244">
        <v>61144</v>
      </c>
      <c r="I3244">
        <v>513</v>
      </c>
      <c r="J3244">
        <v>783</v>
      </c>
    </row>
    <row r="3245" spans="1:10" ht="14.5" x14ac:dyDescent="0.35">
      <c r="A3245" s="202">
        <v>28860</v>
      </c>
      <c r="B3245" s="202" t="s">
        <v>4572</v>
      </c>
      <c r="D3245" s="203">
        <v>17.2</v>
      </c>
      <c r="E3245" s="203" t="s">
        <v>215</v>
      </c>
      <c r="F3245" s="202">
        <v>2020</v>
      </c>
      <c r="G3245" s="203">
        <v>9536</v>
      </c>
      <c r="H3245">
        <v>2877</v>
      </c>
      <c r="I3245">
        <v>58</v>
      </c>
      <c r="J3245">
        <v>88</v>
      </c>
    </row>
    <row r="3246" spans="1:10" ht="14.5" x14ac:dyDescent="0.35">
      <c r="A3246" s="202">
        <v>28860</v>
      </c>
      <c r="B3246" s="202" t="s">
        <v>3112</v>
      </c>
      <c r="D3246" s="203">
        <v>19.3</v>
      </c>
      <c r="E3246" s="203" t="s">
        <v>215</v>
      </c>
      <c r="F3246" s="204">
        <v>2020</v>
      </c>
      <c r="G3246" s="205">
        <v>66546</v>
      </c>
      <c r="H3246">
        <v>220472</v>
      </c>
      <c r="I3246">
        <v>4257</v>
      </c>
      <c r="J3246">
        <v>6493</v>
      </c>
    </row>
    <row r="3247" spans="1:10" ht="14.5" x14ac:dyDescent="0.35">
      <c r="A3247" s="202">
        <v>28860</v>
      </c>
      <c r="B3247" s="202" t="s">
        <v>3113</v>
      </c>
      <c r="D3247" s="203">
        <v>19.399999999999999</v>
      </c>
      <c r="E3247" s="203" t="s">
        <v>215</v>
      </c>
      <c r="F3247" s="204">
        <v>2020</v>
      </c>
      <c r="G3247" s="206">
        <v>90617976</v>
      </c>
      <c r="H3247">
        <v>0</v>
      </c>
      <c r="I3247">
        <v>0</v>
      </c>
      <c r="J3247">
        <v>0</v>
      </c>
    </row>
    <row r="3248" spans="1:10" ht="14.5" x14ac:dyDescent="0.35">
      <c r="A3248" s="202">
        <v>28860</v>
      </c>
      <c r="B3248" s="202" t="s">
        <v>3114</v>
      </c>
      <c r="D3248" s="203">
        <v>21.1</v>
      </c>
      <c r="E3248" s="203" t="s">
        <v>215</v>
      </c>
      <c r="F3248" s="202">
        <v>2020</v>
      </c>
      <c r="G3248" s="202">
        <v>45</v>
      </c>
      <c r="H3248">
        <v>27</v>
      </c>
      <c r="I3248">
        <v>1</v>
      </c>
      <c r="J3248">
        <v>1</v>
      </c>
    </row>
    <row r="3249" spans="1:10" ht="14.5" x14ac:dyDescent="0.35">
      <c r="A3249" s="202">
        <v>28860</v>
      </c>
      <c r="B3249" s="202" t="s">
        <v>3115</v>
      </c>
      <c r="D3249" s="203">
        <v>21.2</v>
      </c>
      <c r="E3249" s="203" t="s">
        <v>215</v>
      </c>
      <c r="F3249" s="202">
        <v>2020</v>
      </c>
      <c r="G3249" s="202">
        <v>13906869</v>
      </c>
      <c r="H3249">
        <v>29775</v>
      </c>
      <c r="I3249">
        <v>580</v>
      </c>
      <c r="J3249">
        <v>885</v>
      </c>
    </row>
    <row r="3250" spans="1:10" ht="14.5" x14ac:dyDescent="0.35">
      <c r="A3250" s="202">
        <v>28860</v>
      </c>
      <c r="B3250" s="202" t="s">
        <v>3109</v>
      </c>
      <c r="D3250" s="203">
        <v>4</v>
      </c>
      <c r="E3250" s="203" t="s">
        <v>215</v>
      </c>
      <c r="F3250" s="202">
        <v>2020</v>
      </c>
      <c r="G3250" s="202">
        <v>57574825</v>
      </c>
      <c r="H3250">
        <v>155148</v>
      </c>
      <c r="I3250">
        <v>3057</v>
      </c>
      <c r="J3250">
        <v>4663</v>
      </c>
    </row>
    <row r="3251" spans="1:10" ht="14.5" x14ac:dyDescent="0.35">
      <c r="A3251" s="202">
        <v>28860</v>
      </c>
      <c r="B3251" s="202" t="s">
        <v>3110</v>
      </c>
      <c r="D3251" s="203">
        <v>9</v>
      </c>
      <c r="E3251" s="203" t="s">
        <v>215</v>
      </c>
      <c r="F3251" s="202">
        <v>2020</v>
      </c>
      <c r="G3251" s="202">
        <v>2546683</v>
      </c>
      <c r="H3251">
        <v>4501</v>
      </c>
      <c r="I3251">
        <v>73</v>
      </c>
      <c r="J3251">
        <v>112</v>
      </c>
    </row>
    <row r="3252" spans="1:10" ht="14.5" x14ac:dyDescent="0.35">
      <c r="A3252" s="202">
        <v>28886</v>
      </c>
      <c r="B3252" s="202" t="s">
        <v>3116</v>
      </c>
      <c r="D3252" s="203">
        <v>1</v>
      </c>
      <c r="E3252" s="203" t="s">
        <v>215</v>
      </c>
      <c r="F3252" s="202">
        <v>2020</v>
      </c>
      <c r="G3252" s="202">
        <v>174644</v>
      </c>
      <c r="H3252">
        <v>2527</v>
      </c>
      <c r="I3252">
        <v>364</v>
      </c>
      <c r="J3252">
        <v>91</v>
      </c>
    </row>
    <row r="3253" spans="1:10" ht="14.5" x14ac:dyDescent="0.35">
      <c r="A3253" s="202">
        <v>28886</v>
      </c>
      <c r="B3253" s="202" t="s">
        <v>3119</v>
      </c>
      <c r="D3253" s="203">
        <v>17.100000000000001</v>
      </c>
      <c r="E3253" s="203" t="s">
        <v>215</v>
      </c>
      <c r="F3253" s="202">
        <v>2020</v>
      </c>
      <c r="G3253" s="204">
        <v>1264141</v>
      </c>
      <c r="H3253">
        <v>10870</v>
      </c>
      <c r="I3253">
        <v>1564</v>
      </c>
      <c r="J3253">
        <v>391</v>
      </c>
    </row>
    <row r="3254" spans="1:10" ht="14.5" x14ac:dyDescent="0.35">
      <c r="A3254" s="202">
        <v>28886</v>
      </c>
      <c r="B3254" s="202" t="s">
        <v>4573</v>
      </c>
      <c r="D3254" s="203">
        <v>17.2</v>
      </c>
      <c r="E3254" s="203" t="s">
        <v>215</v>
      </c>
      <c r="F3254" s="202">
        <v>2020</v>
      </c>
      <c r="G3254" s="203">
        <v>0</v>
      </c>
      <c r="H3254">
        <v>0</v>
      </c>
      <c r="I3254">
        <v>0</v>
      </c>
      <c r="J3254">
        <v>0</v>
      </c>
    </row>
    <row r="3255" spans="1:10" ht="14.5" x14ac:dyDescent="0.35">
      <c r="A3255" s="202">
        <v>28886</v>
      </c>
      <c r="B3255" s="202" t="s">
        <v>3120</v>
      </c>
      <c r="D3255" s="203">
        <v>19.3</v>
      </c>
      <c r="E3255" s="203" t="s">
        <v>215</v>
      </c>
      <c r="F3255" s="204">
        <v>2020</v>
      </c>
      <c r="G3255" s="205">
        <v>48438</v>
      </c>
      <c r="H3255">
        <v>68953</v>
      </c>
      <c r="I3255">
        <v>9924</v>
      </c>
      <c r="J3255">
        <v>2481</v>
      </c>
    </row>
    <row r="3256" spans="1:10" ht="14.5" x14ac:dyDescent="0.35">
      <c r="A3256" s="202">
        <v>28886</v>
      </c>
      <c r="B3256" s="202" t="s">
        <v>3121</v>
      </c>
      <c r="D3256" s="203">
        <v>19.399999999999999</v>
      </c>
      <c r="E3256" s="203" t="s">
        <v>215</v>
      </c>
      <c r="F3256" s="204">
        <v>2020</v>
      </c>
      <c r="G3256" s="206">
        <v>5048428</v>
      </c>
      <c r="H3256">
        <v>0</v>
      </c>
      <c r="I3256">
        <v>0</v>
      </c>
      <c r="J3256">
        <v>0</v>
      </c>
    </row>
    <row r="3257" spans="1:10" ht="14.5" x14ac:dyDescent="0.35">
      <c r="A3257" s="202">
        <v>28886</v>
      </c>
      <c r="B3257" s="202" t="s">
        <v>3117</v>
      </c>
      <c r="D3257" s="203">
        <v>2.1</v>
      </c>
      <c r="E3257" s="203" t="s">
        <v>215</v>
      </c>
      <c r="F3257" s="202">
        <v>2020</v>
      </c>
      <c r="G3257" s="202">
        <v>737526</v>
      </c>
      <c r="H3257">
        <v>4754</v>
      </c>
      <c r="I3257">
        <v>684</v>
      </c>
      <c r="J3257">
        <v>171</v>
      </c>
    </row>
    <row r="3258" spans="1:10" ht="14.5" x14ac:dyDescent="0.35">
      <c r="A3258" s="202">
        <v>28886</v>
      </c>
      <c r="B3258" s="202" t="s">
        <v>3122</v>
      </c>
      <c r="D3258" s="203">
        <v>21.2</v>
      </c>
      <c r="E3258" s="203" t="s">
        <v>215</v>
      </c>
      <c r="F3258" s="202">
        <v>2020</v>
      </c>
      <c r="G3258" s="202">
        <v>1367121</v>
      </c>
      <c r="H3258">
        <v>29467</v>
      </c>
      <c r="I3258">
        <v>4241</v>
      </c>
      <c r="J3258">
        <v>1060</v>
      </c>
    </row>
    <row r="3259" spans="1:10" ht="14.5" x14ac:dyDescent="0.35">
      <c r="A3259" s="202">
        <v>28886</v>
      </c>
      <c r="B3259" s="202" t="s">
        <v>3118</v>
      </c>
      <c r="D3259" s="203">
        <v>9</v>
      </c>
      <c r="E3259" s="203" t="s">
        <v>215</v>
      </c>
      <c r="F3259" s="202">
        <v>2020</v>
      </c>
      <c r="G3259" s="202">
        <v>3289911</v>
      </c>
      <c r="H3259">
        <v>27210</v>
      </c>
      <c r="I3259">
        <v>3916</v>
      </c>
      <c r="J3259">
        <v>979</v>
      </c>
    </row>
    <row r="3260" spans="1:10" ht="14.5" x14ac:dyDescent="0.35">
      <c r="A3260" s="202">
        <v>28932</v>
      </c>
      <c r="B3260" s="202" t="s">
        <v>3123</v>
      </c>
      <c r="D3260" s="203">
        <v>1</v>
      </c>
      <c r="E3260" s="203" t="s">
        <v>215</v>
      </c>
      <c r="F3260" s="202">
        <v>2020</v>
      </c>
      <c r="G3260" s="202">
        <v>90536</v>
      </c>
      <c r="H3260">
        <v>1597</v>
      </c>
      <c r="I3260">
        <v>3</v>
      </c>
      <c r="J3260">
        <v>150</v>
      </c>
    </row>
    <row r="3261" spans="1:10" ht="14.5" x14ac:dyDescent="0.35">
      <c r="A3261" s="202">
        <v>28932</v>
      </c>
      <c r="B3261" s="202" t="s">
        <v>3128</v>
      </c>
      <c r="D3261" s="203">
        <v>17.100000000000001</v>
      </c>
      <c r="E3261" s="203" t="s">
        <v>215</v>
      </c>
      <c r="F3261" s="202">
        <v>2020</v>
      </c>
      <c r="G3261" s="204">
        <v>24734801</v>
      </c>
      <c r="H3261">
        <v>199548</v>
      </c>
      <c r="I3261">
        <v>379</v>
      </c>
      <c r="J3261">
        <v>18789</v>
      </c>
    </row>
    <row r="3262" spans="1:10" ht="14.5" x14ac:dyDescent="0.35">
      <c r="A3262" s="202">
        <v>28932</v>
      </c>
      <c r="B3262" s="202" t="s">
        <v>3129</v>
      </c>
      <c r="D3262" s="203">
        <v>17.2</v>
      </c>
      <c r="E3262" s="203" t="s">
        <v>215</v>
      </c>
      <c r="F3262" s="202">
        <v>2020</v>
      </c>
      <c r="G3262" s="203">
        <v>26672494</v>
      </c>
      <c r="H3262">
        <v>356768</v>
      </c>
      <c r="I3262">
        <v>678</v>
      </c>
      <c r="J3262">
        <v>33592</v>
      </c>
    </row>
    <row r="3263" spans="1:10" ht="14.5" x14ac:dyDescent="0.35">
      <c r="A3263" s="202">
        <v>28932</v>
      </c>
      <c r="B3263" s="202" t="s">
        <v>3130</v>
      </c>
      <c r="D3263" s="203">
        <v>19.100000000000001</v>
      </c>
      <c r="E3263" s="203" t="s">
        <v>215</v>
      </c>
      <c r="F3263" s="202">
        <v>2020</v>
      </c>
      <c r="G3263" s="205">
        <v>35370</v>
      </c>
      <c r="H3263">
        <v>4553</v>
      </c>
      <c r="I3263">
        <v>9</v>
      </c>
      <c r="J3263">
        <v>429</v>
      </c>
    </row>
    <row r="3264" spans="1:10" ht="14.5" x14ac:dyDescent="0.35">
      <c r="A3264" s="202">
        <v>28932</v>
      </c>
      <c r="B3264" s="202" t="s">
        <v>3131</v>
      </c>
      <c r="D3264" s="203">
        <v>19.2</v>
      </c>
      <c r="E3264" s="203" t="s">
        <v>215</v>
      </c>
      <c r="F3264" s="204">
        <v>2020</v>
      </c>
      <c r="G3264" s="206">
        <v>332395</v>
      </c>
      <c r="H3264">
        <v>0</v>
      </c>
      <c r="I3264">
        <v>0</v>
      </c>
      <c r="J3264">
        <v>0</v>
      </c>
    </row>
    <row r="3265" spans="1:10" ht="14.5" x14ac:dyDescent="0.35">
      <c r="A3265" s="202">
        <v>28932</v>
      </c>
      <c r="B3265" s="202" t="s">
        <v>4574</v>
      </c>
      <c r="D3265" s="203">
        <v>19.3</v>
      </c>
      <c r="E3265" s="203" t="s">
        <v>215</v>
      </c>
      <c r="F3265" s="204">
        <v>2020</v>
      </c>
      <c r="G3265" s="205">
        <v>0</v>
      </c>
      <c r="H3265">
        <v>1469</v>
      </c>
      <c r="I3265">
        <v>3</v>
      </c>
      <c r="J3265">
        <v>138</v>
      </c>
    </row>
    <row r="3266" spans="1:10" ht="14.5" x14ac:dyDescent="0.35">
      <c r="A3266" s="202">
        <v>28932</v>
      </c>
      <c r="B3266" s="202" t="s">
        <v>3132</v>
      </c>
      <c r="D3266" s="203">
        <v>19.399999999999999</v>
      </c>
      <c r="E3266" s="203" t="s">
        <v>215</v>
      </c>
      <c r="F3266" s="204">
        <v>2020</v>
      </c>
      <c r="G3266" s="206">
        <v>160847</v>
      </c>
      <c r="H3266">
        <v>0</v>
      </c>
      <c r="I3266">
        <v>0</v>
      </c>
      <c r="J3266">
        <v>0</v>
      </c>
    </row>
    <row r="3267" spans="1:10" ht="14.5" x14ac:dyDescent="0.35">
      <c r="A3267" s="202">
        <v>28932</v>
      </c>
      <c r="B3267" s="202" t="s">
        <v>3133</v>
      </c>
      <c r="D3267" s="203">
        <v>21.1</v>
      </c>
      <c r="E3267" s="203" t="s">
        <v>215</v>
      </c>
      <c r="F3267" s="202">
        <v>2020</v>
      </c>
      <c r="G3267" s="202">
        <v>564841</v>
      </c>
      <c r="H3267">
        <v>5137</v>
      </c>
      <c r="I3267">
        <v>10</v>
      </c>
      <c r="J3267">
        <v>484</v>
      </c>
    </row>
    <row r="3268" spans="1:10" ht="14.5" x14ac:dyDescent="0.35">
      <c r="A3268" s="202">
        <v>28932</v>
      </c>
      <c r="B3268" s="202" t="s">
        <v>3134</v>
      </c>
      <c r="D3268" s="203">
        <v>23</v>
      </c>
      <c r="E3268" s="203" t="s">
        <v>215</v>
      </c>
      <c r="F3268" s="202">
        <v>2020</v>
      </c>
      <c r="G3268" s="202">
        <v>149801</v>
      </c>
      <c r="H3268">
        <v>1016</v>
      </c>
      <c r="I3268">
        <v>2</v>
      </c>
      <c r="J3268">
        <v>96</v>
      </c>
    </row>
    <row r="3269" spans="1:10" ht="14.5" x14ac:dyDescent="0.35">
      <c r="A3269" s="202">
        <v>28932</v>
      </c>
      <c r="B3269" s="202" t="s">
        <v>3124</v>
      </c>
      <c r="D3269" s="203">
        <v>4</v>
      </c>
      <c r="E3269" s="203" t="s">
        <v>215</v>
      </c>
      <c r="F3269" s="202">
        <v>2020</v>
      </c>
      <c r="G3269" s="202">
        <v>4893348</v>
      </c>
      <c r="H3269">
        <v>35695</v>
      </c>
      <c r="I3269">
        <v>68</v>
      </c>
      <c r="J3269">
        <v>3361</v>
      </c>
    </row>
    <row r="3270" spans="1:10" ht="14.5" x14ac:dyDescent="0.35">
      <c r="A3270" s="202">
        <v>28932</v>
      </c>
      <c r="B3270" s="202" t="s">
        <v>3125</v>
      </c>
      <c r="D3270" s="203">
        <v>5.0999999999999996</v>
      </c>
      <c r="E3270" s="203" t="s">
        <v>215</v>
      </c>
      <c r="F3270" s="202">
        <v>2020</v>
      </c>
      <c r="G3270" s="202">
        <v>3592174</v>
      </c>
      <c r="H3270">
        <v>35129</v>
      </c>
      <c r="I3270">
        <v>67</v>
      </c>
      <c r="J3270">
        <v>3308</v>
      </c>
    </row>
    <row r="3271" spans="1:10" ht="14.5" x14ac:dyDescent="0.35">
      <c r="A3271" s="202">
        <v>28932</v>
      </c>
      <c r="B3271" s="202" t="s">
        <v>3126</v>
      </c>
      <c r="D3271" s="203">
        <v>5.2</v>
      </c>
      <c r="E3271" s="203" t="s">
        <v>215</v>
      </c>
      <c r="F3271" s="202">
        <v>2020</v>
      </c>
      <c r="G3271" s="202">
        <v>414983</v>
      </c>
      <c r="H3271">
        <v>3864</v>
      </c>
      <c r="I3271">
        <v>7</v>
      </c>
      <c r="J3271">
        <v>364</v>
      </c>
    </row>
    <row r="3272" spans="1:10" ht="14.5" x14ac:dyDescent="0.35">
      <c r="A3272" s="202">
        <v>28932</v>
      </c>
      <c r="B3272" s="202" t="s">
        <v>3127</v>
      </c>
      <c r="D3272" s="203">
        <v>9</v>
      </c>
      <c r="E3272" s="203" t="s">
        <v>215</v>
      </c>
      <c r="F3272" s="202">
        <v>2020</v>
      </c>
      <c r="G3272" s="202">
        <v>19387332</v>
      </c>
      <c r="H3272">
        <v>106858</v>
      </c>
      <c r="I3272">
        <v>203</v>
      </c>
      <c r="J3272">
        <v>10061</v>
      </c>
    </row>
    <row r="3273" spans="1:10" ht="14.5" x14ac:dyDescent="0.35">
      <c r="A3273" s="202">
        <v>29033</v>
      </c>
      <c r="B3273" s="202" t="s">
        <v>3135</v>
      </c>
      <c r="D3273" s="203">
        <v>17.100000000000001</v>
      </c>
      <c r="E3273" s="203" t="s">
        <v>215</v>
      </c>
      <c r="F3273" s="202">
        <v>2020</v>
      </c>
      <c r="G3273" s="204">
        <v>25314</v>
      </c>
      <c r="H3273">
        <v>3342</v>
      </c>
      <c r="I3273">
        <v>135</v>
      </c>
      <c r="J3273">
        <v>205</v>
      </c>
    </row>
    <row r="3274" spans="1:10" ht="14.5" x14ac:dyDescent="0.35">
      <c r="A3274" s="202">
        <v>29033</v>
      </c>
      <c r="B3274" s="202" t="s">
        <v>3136</v>
      </c>
      <c r="D3274" s="203">
        <v>17.2</v>
      </c>
      <c r="E3274" s="203" t="s">
        <v>215</v>
      </c>
      <c r="F3274" s="202">
        <v>2020</v>
      </c>
      <c r="G3274" s="203">
        <v>0</v>
      </c>
      <c r="H3274">
        <v>101</v>
      </c>
      <c r="I3274">
        <v>4</v>
      </c>
      <c r="J3274">
        <v>6</v>
      </c>
    </row>
    <row r="3275" spans="1:10" ht="14.5" x14ac:dyDescent="0.35">
      <c r="A3275" s="202">
        <v>29068</v>
      </c>
      <c r="B3275" s="202" t="s">
        <v>3138</v>
      </c>
      <c r="D3275" s="203">
        <v>17.100000000000001</v>
      </c>
      <c r="E3275" s="203" t="s">
        <v>215</v>
      </c>
      <c r="F3275" s="202">
        <v>2020</v>
      </c>
      <c r="G3275" s="204">
        <v>386787</v>
      </c>
      <c r="H3275">
        <v>9843</v>
      </c>
      <c r="I3275">
        <v>638</v>
      </c>
      <c r="J3275">
        <v>596</v>
      </c>
    </row>
    <row r="3276" spans="1:10" ht="14.5" x14ac:dyDescent="0.35">
      <c r="A3276" s="202">
        <v>29068</v>
      </c>
      <c r="B3276" s="202" t="s">
        <v>4575</v>
      </c>
      <c r="D3276" s="203">
        <v>17.2</v>
      </c>
      <c r="E3276" s="203" t="s">
        <v>215</v>
      </c>
      <c r="F3276" s="202">
        <v>2020</v>
      </c>
      <c r="G3276" s="203">
        <v>0</v>
      </c>
      <c r="H3276">
        <v>0</v>
      </c>
      <c r="I3276">
        <v>0</v>
      </c>
      <c r="J3276">
        <v>0</v>
      </c>
    </row>
    <row r="3277" spans="1:10" ht="14.5" x14ac:dyDescent="0.35">
      <c r="A3277" s="202">
        <v>29068</v>
      </c>
      <c r="B3277" s="202" t="s">
        <v>3139</v>
      </c>
      <c r="D3277" s="203">
        <v>19.100000000000001</v>
      </c>
      <c r="E3277" s="203" t="s">
        <v>215</v>
      </c>
      <c r="F3277" s="202">
        <v>2020</v>
      </c>
      <c r="G3277" s="205">
        <v>1195120</v>
      </c>
      <c r="H3277">
        <v>449240</v>
      </c>
      <c r="I3277">
        <v>29128</v>
      </c>
      <c r="J3277">
        <v>27184</v>
      </c>
    </row>
    <row r="3278" spans="1:10" ht="14.5" x14ac:dyDescent="0.35">
      <c r="A3278" s="202">
        <v>29068</v>
      </c>
      <c r="B3278" s="202" t="s">
        <v>3140</v>
      </c>
      <c r="D3278" s="203">
        <v>19.2</v>
      </c>
      <c r="E3278" s="203" t="s">
        <v>215</v>
      </c>
      <c r="F3278" s="204">
        <v>2020</v>
      </c>
      <c r="G3278" s="206">
        <v>17033946</v>
      </c>
      <c r="H3278">
        <v>0</v>
      </c>
      <c r="I3278">
        <v>0</v>
      </c>
      <c r="J3278">
        <v>0</v>
      </c>
    </row>
    <row r="3279" spans="1:10" ht="14.5" x14ac:dyDescent="0.35">
      <c r="A3279" s="202">
        <v>29068</v>
      </c>
      <c r="B3279" s="202" t="s">
        <v>3141</v>
      </c>
      <c r="D3279" s="203">
        <v>21.1</v>
      </c>
      <c r="E3279" s="203" t="s">
        <v>215</v>
      </c>
      <c r="F3279" s="202">
        <v>2020</v>
      </c>
      <c r="G3279" s="202">
        <v>14266798</v>
      </c>
      <c r="H3279">
        <v>298475</v>
      </c>
      <c r="I3279">
        <v>19353</v>
      </c>
      <c r="J3279">
        <v>18061</v>
      </c>
    </row>
    <row r="3280" spans="1:10" ht="14.5" x14ac:dyDescent="0.35">
      <c r="A3280" s="202">
        <v>29068</v>
      </c>
      <c r="B3280" s="202" t="s">
        <v>3137</v>
      </c>
      <c r="D3280" s="203">
        <v>4</v>
      </c>
      <c r="E3280" s="203" t="s">
        <v>215</v>
      </c>
      <c r="F3280" s="202">
        <v>2020</v>
      </c>
      <c r="G3280" s="202">
        <v>22692416</v>
      </c>
      <c r="H3280">
        <v>279189</v>
      </c>
      <c r="I3280">
        <v>18102</v>
      </c>
      <c r="J3280">
        <v>16894</v>
      </c>
    </row>
    <row r="3281" spans="1:10" ht="14.5" x14ac:dyDescent="0.35">
      <c r="A3281" s="202">
        <v>29157</v>
      </c>
      <c r="B3281" s="202" t="s">
        <v>4576</v>
      </c>
      <c r="D3281" s="203">
        <v>19.3</v>
      </c>
      <c r="E3281" s="203" t="s">
        <v>215</v>
      </c>
      <c r="F3281" s="204">
        <v>2020</v>
      </c>
      <c r="G3281" s="205">
        <v>0</v>
      </c>
      <c r="H3281">
        <v>105506</v>
      </c>
      <c r="I3281">
        <v>0</v>
      </c>
      <c r="J3281">
        <v>0</v>
      </c>
    </row>
    <row r="3282" spans="1:10" ht="14.5" x14ac:dyDescent="0.35">
      <c r="A3282" s="202">
        <v>29157</v>
      </c>
      <c r="B3282" s="202" t="s">
        <v>3142</v>
      </c>
      <c r="D3282" s="203">
        <v>19.399999999999999</v>
      </c>
      <c r="E3282" s="203" t="s">
        <v>215</v>
      </c>
      <c r="F3282" s="204">
        <v>2020</v>
      </c>
      <c r="G3282" s="206">
        <v>102228806</v>
      </c>
      <c r="H3282">
        <v>0</v>
      </c>
      <c r="I3282">
        <v>0</v>
      </c>
      <c r="J3282">
        <v>0</v>
      </c>
    </row>
    <row r="3283" spans="1:10" ht="14.5" x14ac:dyDescent="0.35">
      <c r="A3283" s="202">
        <v>29181</v>
      </c>
      <c r="B3283" s="202" t="s">
        <v>3143</v>
      </c>
      <c r="D3283" s="203">
        <v>19.100000000000001</v>
      </c>
      <c r="E3283" s="203" t="s">
        <v>215</v>
      </c>
      <c r="F3283" s="202">
        <v>2020</v>
      </c>
      <c r="G3283" s="205">
        <v>46684984</v>
      </c>
      <c r="H3283">
        <v>1352449</v>
      </c>
      <c r="I3283">
        <v>160317</v>
      </c>
      <c r="J3283">
        <v>22488</v>
      </c>
    </row>
    <row r="3284" spans="1:10" ht="14.5" x14ac:dyDescent="0.35">
      <c r="A3284" s="202">
        <v>29181</v>
      </c>
      <c r="B3284" s="202" t="s">
        <v>3144</v>
      </c>
      <c r="D3284" s="203">
        <v>19.2</v>
      </c>
      <c r="E3284" s="203" t="s">
        <v>215</v>
      </c>
      <c r="F3284" s="204">
        <v>2020</v>
      </c>
      <c r="G3284" s="206">
        <v>1305764493</v>
      </c>
      <c r="H3284">
        <v>0</v>
      </c>
      <c r="I3284">
        <v>0</v>
      </c>
      <c r="J3284">
        <v>0</v>
      </c>
    </row>
    <row r="3285" spans="1:10" ht="14.5" x14ac:dyDescent="0.35">
      <c r="A3285" s="202">
        <v>29181</v>
      </c>
      <c r="B3285" s="202" t="s">
        <v>3145</v>
      </c>
      <c r="D3285" s="203">
        <v>21.1</v>
      </c>
      <c r="E3285" s="203" t="s">
        <v>215</v>
      </c>
      <c r="F3285" s="202">
        <v>2020</v>
      </c>
      <c r="G3285" s="202">
        <v>1004157394</v>
      </c>
      <c r="H3285">
        <v>1004157</v>
      </c>
      <c r="I3285">
        <v>119031</v>
      </c>
      <c r="J3285">
        <v>16697</v>
      </c>
    </row>
    <row r="3286" spans="1:10" ht="14.5" x14ac:dyDescent="0.35">
      <c r="A3286" s="202">
        <v>29203</v>
      </c>
      <c r="B3286" s="202" t="s">
        <v>3146</v>
      </c>
      <c r="D3286" s="203">
        <v>19.100000000000001</v>
      </c>
      <c r="E3286" s="203" t="s">
        <v>215</v>
      </c>
      <c r="F3286" s="202">
        <v>2020</v>
      </c>
      <c r="G3286" s="205">
        <v>64719186</v>
      </c>
      <c r="H3286">
        <v>1931488</v>
      </c>
      <c r="I3286">
        <v>5179</v>
      </c>
      <c r="J3286">
        <v>82917</v>
      </c>
    </row>
    <row r="3287" spans="1:10" ht="14.5" x14ac:dyDescent="0.35">
      <c r="A3287" s="202">
        <v>29203</v>
      </c>
      <c r="B3287" s="202" t="s">
        <v>3147</v>
      </c>
      <c r="D3287" s="203">
        <v>19.2</v>
      </c>
      <c r="E3287" s="203" t="s">
        <v>215</v>
      </c>
      <c r="F3287" s="204">
        <v>2020</v>
      </c>
      <c r="G3287" s="206">
        <v>1866768497</v>
      </c>
      <c r="H3287">
        <v>0</v>
      </c>
      <c r="I3287">
        <v>0</v>
      </c>
      <c r="J3287">
        <v>0</v>
      </c>
    </row>
    <row r="3288" spans="1:10" ht="14.5" x14ac:dyDescent="0.35">
      <c r="A3288" s="202">
        <v>29203</v>
      </c>
      <c r="B3288" s="202" t="s">
        <v>3148</v>
      </c>
      <c r="D3288" s="203">
        <v>19.3</v>
      </c>
      <c r="E3288" s="203" t="s">
        <v>215</v>
      </c>
      <c r="F3288" s="204">
        <v>2020</v>
      </c>
      <c r="G3288" s="205">
        <v>5491818</v>
      </c>
      <c r="H3288">
        <v>608940</v>
      </c>
      <c r="I3288">
        <v>1633</v>
      </c>
      <c r="J3288">
        <v>8071</v>
      </c>
    </row>
    <row r="3289" spans="1:10" ht="14.5" x14ac:dyDescent="0.35">
      <c r="A3289" s="202">
        <v>29203</v>
      </c>
      <c r="B3289" s="202" t="s">
        <v>3149</v>
      </c>
      <c r="D3289" s="203">
        <v>19.399999999999999</v>
      </c>
      <c r="E3289" s="203" t="s">
        <v>215</v>
      </c>
      <c r="F3289" s="204">
        <v>2020</v>
      </c>
      <c r="G3289" s="206">
        <v>603448521</v>
      </c>
      <c r="H3289">
        <v>0</v>
      </c>
      <c r="I3289">
        <v>0</v>
      </c>
      <c r="J3289">
        <v>0</v>
      </c>
    </row>
    <row r="3290" spans="1:10" ht="14.5" x14ac:dyDescent="0.35">
      <c r="A3290" s="202">
        <v>29203</v>
      </c>
      <c r="B3290" s="202" t="s">
        <v>3150</v>
      </c>
      <c r="D3290" s="203">
        <v>21.1</v>
      </c>
      <c r="E3290" s="203" t="s">
        <v>215</v>
      </c>
      <c r="F3290" s="202">
        <v>2020</v>
      </c>
      <c r="G3290" s="202">
        <v>1483334902</v>
      </c>
      <c r="H3290">
        <v>1483335</v>
      </c>
      <c r="I3290">
        <v>3977</v>
      </c>
      <c r="J3290">
        <v>63678</v>
      </c>
    </row>
    <row r="3291" spans="1:10" ht="14.5" x14ac:dyDescent="0.35">
      <c r="A3291" s="202">
        <v>29203</v>
      </c>
      <c r="B3291" s="202" t="s">
        <v>3151</v>
      </c>
      <c r="D3291" s="203">
        <v>21.2</v>
      </c>
      <c r="E3291" s="203" t="s">
        <v>215</v>
      </c>
      <c r="F3291" s="202">
        <v>2020</v>
      </c>
      <c r="G3291" s="202">
        <v>189019743</v>
      </c>
      <c r="H3291">
        <v>189020</v>
      </c>
      <c r="I3291">
        <v>507</v>
      </c>
      <c r="J3291">
        <v>2505</v>
      </c>
    </row>
    <row r="3292" spans="1:10" ht="14.5" x14ac:dyDescent="0.35">
      <c r="A3292" s="202">
        <v>29211</v>
      </c>
      <c r="B3292" s="202" t="s">
        <v>3152</v>
      </c>
      <c r="D3292" s="203">
        <v>1</v>
      </c>
      <c r="E3292" s="203" t="s">
        <v>215</v>
      </c>
      <c r="F3292" s="202">
        <v>2020</v>
      </c>
      <c r="G3292" s="202">
        <v>9571770</v>
      </c>
      <c r="H3292">
        <v>9572</v>
      </c>
      <c r="I3292">
        <v>715</v>
      </c>
      <c r="J3292">
        <v>476</v>
      </c>
    </row>
    <row r="3293" spans="1:10" ht="14.5" x14ac:dyDescent="0.35">
      <c r="A3293" s="202">
        <v>29211</v>
      </c>
      <c r="B3293" s="202" t="s">
        <v>3153</v>
      </c>
      <c r="D3293" s="203">
        <v>2.1</v>
      </c>
      <c r="E3293" s="203" t="s">
        <v>215</v>
      </c>
      <c r="F3293" s="202">
        <v>2020</v>
      </c>
      <c r="G3293" s="202">
        <v>4602152</v>
      </c>
      <c r="H3293">
        <v>4602</v>
      </c>
      <c r="I3293">
        <v>473</v>
      </c>
      <c r="J3293">
        <v>315</v>
      </c>
    </row>
    <row r="3294" spans="1:10" ht="14.5" x14ac:dyDescent="0.35">
      <c r="A3294" s="202">
        <v>29246</v>
      </c>
      <c r="B3294" s="202" t="s">
        <v>3155</v>
      </c>
      <c r="D3294" s="203">
        <v>19.100000000000001</v>
      </c>
      <c r="E3294" s="203" t="s">
        <v>215</v>
      </c>
      <c r="F3294" s="202">
        <v>2020</v>
      </c>
      <c r="G3294" s="205">
        <v>11014597</v>
      </c>
      <c r="H3294">
        <v>273036</v>
      </c>
      <c r="I3294">
        <v>2523</v>
      </c>
      <c r="J3294">
        <v>72</v>
      </c>
    </row>
    <row r="3295" spans="1:10" ht="14.5" x14ac:dyDescent="0.35">
      <c r="A3295" s="202">
        <v>29246</v>
      </c>
      <c r="B3295" s="202" t="s">
        <v>3156</v>
      </c>
      <c r="D3295" s="203">
        <v>19.2</v>
      </c>
      <c r="E3295" s="203" t="s">
        <v>215</v>
      </c>
      <c r="F3295" s="204">
        <v>2020</v>
      </c>
      <c r="G3295" s="206">
        <v>262021767</v>
      </c>
      <c r="H3295">
        <v>0</v>
      </c>
      <c r="I3295">
        <v>0</v>
      </c>
      <c r="J3295">
        <v>0</v>
      </c>
    </row>
    <row r="3296" spans="1:10" ht="14.5" x14ac:dyDescent="0.35">
      <c r="A3296" s="202">
        <v>29246</v>
      </c>
      <c r="B3296" s="202" t="s">
        <v>3157</v>
      </c>
      <c r="D3296" s="203">
        <v>21.1</v>
      </c>
      <c r="E3296" s="203" t="s">
        <v>215</v>
      </c>
      <c r="F3296" s="202">
        <v>2020</v>
      </c>
      <c r="G3296" s="202">
        <v>216446766</v>
      </c>
      <c r="H3296">
        <v>216447</v>
      </c>
      <c r="I3296">
        <v>2000</v>
      </c>
      <c r="J3296">
        <v>57</v>
      </c>
    </row>
    <row r="3297" spans="1:10" ht="14.5" x14ac:dyDescent="0.35">
      <c r="A3297" s="202">
        <v>29246</v>
      </c>
      <c r="B3297" s="202" t="s">
        <v>3154</v>
      </c>
      <c r="D3297" s="203">
        <v>9</v>
      </c>
      <c r="E3297" s="203" t="s">
        <v>215</v>
      </c>
      <c r="F3297" s="202">
        <v>2020</v>
      </c>
      <c r="G3297" s="202">
        <v>10474</v>
      </c>
      <c r="H3297">
        <v>10</v>
      </c>
      <c r="I3297">
        <v>0</v>
      </c>
      <c r="J3297">
        <v>0</v>
      </c>
    </row>
    <row r="3298" spans="1:10" ht="14.5" x14ac:dyDescent="0.35">
      <c r="A3298" s="202">
        <v>29254</v>
      </c>
      <c r="B3298" s="202" t="s">
        <v>3158</v>
      </c>
      <c r="D3298" s="203">
        <v>19.100000000000001</v>
      </c>
      <c r="E3298" s="203" t="s">
        <v>215</v>
      </c>
      <c r="F3298" s="202">
        <v>2020</v>
      </c>
      <c r="G3298" s="205">
        <v>2915430</v>
      </c>
      <c r="H3298">
        <v>93849</v>
      </c>
      <c r="I3298">
        <v>12255</v>
      </c>
      <c r="J3298">
        <v>6024</v>
      </c>
    </row>
    <row r="3299" spans="1:10" ht="14.5" x14ac:dyDescent="0.35">
      <c r="A3299" s="202">
        <v>29254</v>
      </c>
      <c r="B3299" s="202" t="s">
        <v>3159</v>
      </c>
      <c r="D3299" s="203">
        <v>19.2</v>
      </c>
      <c r="E3299" s="203" t="s">
        <v>215</v>
      </c>
      <c r="F3299" s="204">
        <v>2020</v>
      </c>
      <c r="G3299" s="206">
        <v>90933904</v>
      </c>
      <c r="H3299">
        <v>0</v>
      </c>
      <c r="I3299">
        <v>0</v>
      </c>
      <c r="J3299">
        <v>0</v>
      </c>
    </row>
    <row r="3300" spans="1:10" ht="14.5" x14ac:dyDescent="0.35">
      <c r="A3300" s="202">
        <v>29254</v>
      </c>
      <c r="B3300" s="202" t="s">
        <v>4577</v>
      </c>
      <c r="D3300" s="203">
        <v>19.3</v>
      </c>
      <c r="E3300" s="203" t="s">
        <v>215</v>
      </c>
      <c r="F3300" s="204">
        <v>2020</v>
      </c>
      <c r="G3300" s="205">
        <v>47932</v>
      </c>
      <c r="H3300">
        <v>1913</v>
      </c>
      <c r="I3300">
        <v>217</v>
      </c>
      <c r="J3300">
        <v>107</v>
      </c>
    </row>
    <row r="3301" spans="1:10" ht="14.5" x14ac:dyDescent="0.35">
      <c r="A3301" s="202">
        <v>29254</v>
      </c>
      <c r="B3301" s="202" t="s">
        <v>4578</v>
      </c>
      <c r="D3301" s="203">
        <v>19.399999999999999</v>
      </c>
      <c r="E3301" s="203" t="s">
        <v>215</v>
      </c>
      <c r="F3301" s="204">
        <v>2020</v>
      </c>
      <c r="G3301" s="206">
        <v>1865437</v>
      </c>
      <c r="H3301">
        <v>0</v>
      </c>
      <c r="I3301">
        <v>0</v>
      </c>
      <c r="J3301">
        <v>0</v>
      </c>
    </row>
    <row r="3302" spans="1:10" ht="14.5" x14ac:dyDescent="0.35">
      <c r="A3302" s="202">
        <v>29254</v>
      </c>
      <c r="B3302" s="202" t="s">
        <v>3160</v>
      </c>
      <c r="D3302" s="203">
        <v>21.1</v>
      </c>
      <c r="E3302" s="203" t="s">
        <v>215</v>
      </c>
      <c r="F3302" s="202">
        <v>2020</v>
      </c>
      <c r="G3302" s="202">
        <v>183196688</v>
      </c>
      <c r="H3302">
        <v>56446</v>
      </c>
      <c r="I3302">
        <v>7379</v>
      </c>
      <c r="J3302">
        <v>3627</v>
      </c>
    </row>
    <row r="3303" spans="1:10" ht="14.5" x14ac:dyDescent="0.35">
      <c r="A3303" s="202">
        <v>29254</v>
      </c>
      <c r="B3303" s="202" t="s">
        <v>4579</v>
      </c>
      <c r="D3303" s="203">
        <v>21.2</v>
      </c>
      <c r="E3303" s="203" t="s">
        <v>215</v>
      </c>
      <c r="F3303" s="202">
        <v>2020</v>
      </c>
      <c r="G3303" s="202">
        <v>666273</v>
      </c>
      <c r="H3303">
        <v>666</v>
      </c>
      <c r="I3303">
        <v>75</v>
      </c>
      <c r="J3303">
        <v>37</v>
      </c>
    </row>
    <row r="3304" spans="1:10" ht="14.5" x14ac:dyDescent="0.35">
      <c r="A3304" s="202">
        <v>29262</v>
      </c>
      <c r="B3304" s="202" t="s">
        <v>3162</v>
      </c>
      <c r="D3304" s="203">
        <v>17.100000000000001</v>
      </c>
      <c r="E3304" s="203" t="s">
        <v>215</v>
      </c>
      <c r="F3304" s="202">
        <v>2020</v>
      </c>
      <c r="G3304" s="204">
        <v>76900</v>
      </c>
      <c r="H3304">
        <v>77</v>
      </c>
      <c r="I3304">
        <v>3</v>
      </c>
      <c r="J3304">
        <v>7</v>
      </c>
    </row>
    <row r="3305" spans="1:10" ht="14.5" x14ac:dyDescent="0.35">
      <c r="A3305" s="202">
        <v>29262</v>
      </c>
      <c r="B3305" s="202" t="s">
        <v>4580</v>
      </c>
      <c r="D3305" s="203">
        <v>17.2</v>
      </c>
      <c r="E3305" s="203" t="s">
        <v>215</v>
      </c>
      <c r="F3305" s="202">
        <v>2020</v>
      </c>
      <c r="G3305" s="203">
        <v>0</v>
      </c>
      <c r="H3305">
        <v>0</v>
      </c>
      <c r="I3305">
        <v>0</v>
      </c>
      <c r="J3305">
        <v>0</v>
      </c>
    </row>
    <row r="3306" spans="1:10" ht="14.5" x14ac:dyDescent="0.35">
      <c r="A3306" s="202">
        <v>29262</v>
      </c>
      <c r="B3306" s="202" t="s">
        <v>3163</v>
      </c>
      <c r="D3306" s="203">
        <v>19.100000000000001</v>
      </c>
      <c r="E3306" s="203" t="s">
        <v>215</v>
      </c>
      <c r="F3306" s="202">
        <v>2020</v>
      </c>
      <c r="G3306" s="205">
        <v>6641911</v>
      </c>
      <c r="H3306">
        <v>147576</v>
      </c>
      <c r="I3306">
        <v>5812</v>
      </c>
      <c r="J3306">
        <v>11605</v>
      </c>
    </row>
    <row r="3307" spans="1:10" ht="14.5" x14ac:dyDescent="0.35">
      <c r="A3307" s="202">
        <v>29262</v>
      </c>
      <c r="B3307" s="202" t="s">
        <v>3164</v>
      </c>
      <c r="D3307" s="203">
        <v>19.2</v>
      </c>
      <c r="E3307" s="203" t="s">
        <v>215</v>
      </c>
      <c r="F3307" s="204">
        <v>2020</v>
      </c>
      <c r="G3307" s="206">
        <v>140934182</v>
      </c>
      <c r="H3307">
        <v>0</v>
      </c>
      <c r="I3307">
        <v>0</v>
      </c>
      <c r="J3307">
        <v>0</v>
      </c>
    </row>
    <row r="3308" spans="1:10" ht="14.5" x14ac:dyDescent="0.35">
      <c r="A3308" s="202">
        <v>29262</v>
      </c>
      <c r="B3308" s="202" t="s">
        <v>3165</v>
      </c>
      <c r="D3308" s="203">
        <v>19.3</v>
      </c>
      <c r="E3308" s="203" t="s">
        <v>215</v>
      </c>
      <c r="F3308" s="204">
        <v>2020</v>
      </c>
      <c r="G3308" s="205">
        <v>76815</v>
      </c>
      <c r="H3308">
        <v>17075</v>
      </c>
      <c r="I3308">
        <v>687</v>
      </c>
      <c r="J3308">
        <v>1987</v>
      </c>
    </row>
    <row r="3309" spans="1:10" ht="14.5" x14ac:dyDescent="0.35">
      <c r="A3309" s="202">
        <v>29262</v>
      </c>
      <c r="B3309" s="202" t="s">
        <v>3166</v>
      </c>
      <c r="D3309" s="203">
        <v>19.399999999999999</v>
      </c>
      <c r="E3309" s="203" t="s">
        <v>215</v>
      </c>
      <c r="F3309" s="204">
        <v>2020</v>
      </c>
      <c r="G3309" s="206">
        <v>16997855</v>
      </c>
      <c r="H3309">
        <v>0</v>
      </c>
      <c r="I3309">
        <v>0</v>
      </c>
      <c r="J3309">
        <v>0</v>
      </c>
    </row>
    <row r="3310" spans="1:10" ht="14.5" x14ac:dyDescent="0.35">
      <c r="A3310" s="202">
        <v>29262</v>
      </c>
      <c r="B3310" s="202" t="s">
        <v>3167</v>
      </c>
      <c r="D3310" s="203">
        <v>21.1</v>
      </c>
      <c r="E3310" s="203" t="s">
        <v>215</v>
      </c>
      <c r="F3310" s="202">
        <v>2020</v>
      </c>
      <c r="G3310" s="202">
        <v>115881423</v>
      </c>
      <c r="H3310">
        <v>115881</v>
      </c>
      <c r="I3310">
        <v>4153</v>
      </c>
      <c r="J3310">
        <v>8847</v>
      </c>
    </row>
    <row r="3311" spans="1:10" ht="14.5" x14ac:dyDescent="0.35">
      <c r="A3311" s="202">
        <v>29262</v>
      </c>
      <c r="B3311" s="202" t="s">
        <v>3168</v>
      </c>
      <c r="D3311" s="203">
        <v>21.2</v>
      </c>
      <c r="E3311" s="203" t="s">
        <v>215</v>
      </c>
      <c r="F3311" s="202">
        <v>2020</v>
      </c>
      <c r="G3311" s="202">
        <v>4195909</v>
      </c>
      <c r="H3311">
        <v>4196</v>
      </c>
      <c r="I3311">
        <v>162</v>
      </c>
      <c r="J3311">
        <v>495</v>
      </c>
    </row>
    <row r="3312" spans="1:10" ht="14.5" x14ac:dyDescent="0.35">
      <c r="A3312" s="202">
        <v>29262</v>
      </c>
      <c r="B3312" s="202" t="s">
        <v>3161</v>
      </c>
      <c r="D3312" s="203">
        <v>9</v>
      </c>
      <c r="E3312" s="203" t="s">
        <v>215</v>
      </c>
      <c r="F3312" s="202">
        <v>2020</v>
      </c>
      <c r="G3312" s="202">
        <v>935</v>
      </c>
      <c r="H3312">
        <v>1</v>
      </c>
      <c r="I3312">
        <v>0</v>
      </c>
      <c r="J3312">
        <v>0</v>
      </c>
    </row>
    <row r="3313" spans="1:10" ht="14.5" x14ac:dyDescent="0.35">
      <c r="A3313" s="202">
        <v>29297</v>
      </c>
      <c r="B3313" s="202" t="s">
        <v>3170</v>
      </c>
      <c r="D3313" s="203">
        <v>19.100000000000001</v>
      </c>
      <c r="E3313" s="203" t="s">
        <v>215</v>
      </c>
      <c r="F3313" s="202">
        <v>2020</v>
      </c>
      <c r="G3313" s="205">
        <v>3369252</v>
      </c>
      <c r="H3313">
        <v>239155</v>
      </c>
      <c r="I3313">
        <v>0</v>
      </c>
      <c r="J3313">
        <v>6191</v>
      </c>
    </row>
    <row r="3314" spans="1:10" ht="14.5" x14ac:dyDescent="0.35">
      <c r="A3314" s="202">
        <v>29297</v>
      </c>
      <c r="B3314" s="202" t="s">
        <v>3171</v>
      </c>
      <c r="D3314" s="203">
        <v>19.2</v>
      </c>
      <c r="E3314" s="203" t="s">
        <v>215</v>
      </c>
      <c r="F3314" s="204">
        <v>2020</v>
      </c>
      <c r="G3314" s="206">
        <v>235785917</v>
      </c>
      <c r="H3314">
        <v>0</v>
      </c>
      <c r="I3314">
        <v>0</v>
      </c>
      <c r="J3314">
        <v>0</v>
      </c>
    </row>
    <row r="3315" spans="1:10" ht="14.5" x14ac:dyDescent="0.35">
      <c r="A3315" s="202">
        <v>29297</v>
      </c>
      <c r="B3315" s="202" t="s">
        <v>3172</v>
      </c>
      <c r="D3315" s="203">
        <v>19.3</v>
      </c>
      <c r="E3315" s="203" t="s">
        <v>215</v>
      </c>
      <c r="F3315" s="204">
        <v>2020</v>
      </c>
      <c r="G3315" s="205">
        <v>81646</v>
      </c>
      <c r="H3315">
        <v>9648</v>
      </c>
      <c r="I3315">
        <v>0</v>
      </c>
      <c r="J3315">
        <v>0</v>
      </c>
    </row>
    <row r="3316" spans="1:10" ht="14.5" x14ac:dyDescent="0.35">
      <c r="A3316" s="202">
        <v>29297</v>
      </c>
      <c r="B3316" s="202" t="s">
        <v>3173</v>
      </c>
      <c r="D3316" s="203">
        <v>19.399999999999999</v>
      </c>
      <c r="E3316" s="203" t="s">
        <v>215</v>
      </c>
      <c r="F3316" s="204">
        <v>2020</v>
      </c>
      <c r="G3316" s="206">
        <v>9565916</v>
      </c>
      <c r="H3316">
        <v>0</v>
      </c>
      <c r="I3316">
        <v>0</v>
      </c>
      <c r="J3316">
        <v>0</v>
      </c>
    </row>
    <row r="3317" spans="1:10" ht="14.5" x14ac:dyDescent="0.35">
      <c r="A3317" s="202">
        <v>29297</v>
      </c>
      <c r="B3317" s="202" t="s">
        <v>3174</v>
      </c>
      <c r="D3317" s="203">
        <v>21.1</v>
      </c>
      <c r="E3317" s="203" t="s">
        <v>215</v>
      </c>
      <c r="F3317" s="202">
        <v>2020</v>
      </c>
      <c r="G3317" s="202">
        <v>125472213</v>
      </c>
      <c r="H3317">
        <v>125472</v>
      </c>
      <c r="I3317">
        <v>0</v>
      </c>
      <c r="J3317">
        <v>1492</v>
      </c>
    </row>
    <row r="3318" spans="1:10" ht="14.5" x14ac:dyDescent="0.35">
      <c r="A3318" s="202">
        <v>29297</v>
      </c>
      <c r="B3318" s="202" t="s">
        <v>3175</v>
      </c>
      <c r="D3318" s="203">
        <v>21.2</v>
      </c>
      <c r="E3318" s="203" t="s">
        <v>215</v>
      </c>
      <c r="F3318" s="202">
        <v>2020</v>
      </c>
      <c r="G3318" s="202">
        <v>2688102</v>
      </c>
      <c r="H3318">
        <v>2688</v>
      </c>
      <c r="I3318">
        <v>0</v>
      </c>
      <c r="J3318">
        <v>0</v>
      </c>
    </row>
    <row r="3319" spans="1:10" ht="14.5" x14ac:dyDescent="0.35">
      <c r="A3319" s="202">
        <v>29297</v>
      </c>
      <c r="B3319" s="202" t="s">
        <v>3169</v>
      </c>
      <c r="D3319" s="203">
        <v>9</v>
      </c>
      <c r="E3319" s="203" t="s">
        <v>215</v>
      </c>
      <c r="F3319" s="202">
        <v>2020</v>
      </c>
      <c r="G3319" s="202">
        <v>420</v>
      </c>
      <c r="H3319">
        <v>0</v>
      </c>
      <c r="I3319">
        <v>0</v>
      </c>
      <c r="J3319">
        <v>0</v>
      </c>
    </row>
    <row r="3320" spans="1:10" ht="14.5" x14ac:dyDescent="0.35">
      <c r="A3320" s="202">
        <v>29300</v>
      </c>
      <c r="B3320" s="202" t="s">
        <v>3176</v>
      </c>
      <c r="D3320" s="203">
        <v>19.100000000000001</v>
      </c>
      <c r="E3320" s="203" t="s">
        <v>215</v>
      </c>
      <c r="F3320" s="202">
        <v>2020</v>
      </c>
      <c r="G3320" s="205">
        <v>1453789</v>
      </c>
      <c r="H3320">
        <v>181366</v>
      </c>
      <c r="I3320">
        <v>0</v>
      </c>
      <c r="J3320">
        <v>4420</v>
      </c>
    </row>
    <row r="3321" spans="1:10" ht="14.5" x14ac:dyDescent="0.35">
      <c r="A3321" s="202">
        <v>29300</v>
      </c>
      <c r="B3321" s="202" t="s">
        <v>3177</v>
      </c>
      <c r="D3321" s="203">
        <v>19.2</v>
      </c>
      <c r="E3321" s="203" t="s">
        <v>215</v>
      </c>
      <c r="F3321" s="204">
        <v>2020</v>
      </c>
      <c r="G3321" s="206">
        <v>179912192</v>
      </c>
      <c r="H3321">
        <v>0</v>
      </c>
      <c r="I3321">
        <v>0</v>
      </c>
      <c r="J3321">
        <v>0</v>
      </c>
    </row>
    <row r="3322" spans="1:10" ht="14.5" x14ac:dyDescent="0.35">
      <c r="A3322" s="202">
        <v>29300</v>
      </c>
      <c r="B3322" s="202" t="s">
        <v>3178</v>
      </c>
      <c r="D3322" s="203">
        <v>19.3</v>
      </c>
      <c r="E3322" s="203" t="s">
        <v>215</v>
      </c>
      <c r="F3322" s="204">
        <v>2020</v>
      </c>
      <c r="G3322" s="205">
        <v>113146</v>
      </c>
      <c r="H3322">
        <v>37562</v>
      </c>
      <c r="I3322">
        <v>0</v>
      </c>
      <c r="J3322">
        <v>915</v>
      </c>
    </row>
    <row r="3323" spans="1:10" ht="14.5" x14ac:dyDescent="0.35">
      <c r="A3323" s="202">
        <v>29300</v>
      </c>
      <c r="B3323" s="202" t="s">
        <v>3179</v>
      </c>
      <c r="D3323" s="203">
        <v>19.399999999999999</v>
      </c>
      <c r="E3323" s="203" t="s">
        <v>215</v>
      </c>
      <c r="F3323" s="204">
        <v>2020</v>
      </c>
      <c r="G3323" s="206">
        <v>37448412</v>
      </c>
      <c r="H3323">
        <v>0</v>
      </c>
      <c r="I3323">
        <v>0</v>
      </c>
      <c r="J3323">
        <v>0</v>
      </c>
    </row>
    <row r="3324" spans="1:10" ht="14.5" x14ac:dyDescent="0.35">
      <c r="A3324" s="202">
        <v>29300</v>
      </c>
      <c r="B3324" s="202" t="s">
        <v>3180</v>
      </c>
      <c r="D3324" s="203">
        <v>21.1</v>
      </c>
      <c r="E3324" s="203" t="s">
        <v>215</v>
      </c>
      <c r="F3324" s="202">
        <v>2020</v>
      </c>
      <c r="G3324" s="202">
        <v>49523159</v>
      </c>
      <c r="H3324">
        <v>49523</v>
      </c>
      <c r="I3324">
        <v>0</v>
      </c>
      <c r="J3324">
        <v>1207</v>
      </c>
    </row>
    <row r="3325" spans="1:10" ht="14.5" x14ac:dyDescent="0.35">
      <c r="A3325" s="202">
        <v>29300</v>
      </c>
      <c r="B3325" s="202" t="s">
        <v>3181</v>
      </c>
      <c r="D3325" s="203">
        <v>21.2</v>
      </c>
      <c r="E3325" s="203" t="s">
        <v>215</v>
      </c>
      <c r="F3325" s="202">
        <v>2020</v>
      </c>
      <c r="G3325" s="202">
        <v>7242393</v>
      </c>
      <c r="H3325">
        <v>7242</v>
      </c>
      <c r="I3325">
        <v>0</v>
      </c>
      <c r="J3325">
        <v>177</v>
      </c>
    </row>
    <row r="3326" spans="1:10" ht="14.5" x14ac:dyDescent="0.35">
      <c r="A3326" s="202">
        <v>29319</v>
      </c>
      <c r="B3326" s="202" t="s">
        <v>3183</v>
      </c>
      <c r="D3326" s="203">
        <v>19.100000000000001</v>
      </c>
      <c r="E3326" s="203" t="s">
        <v>215</v>
      </c>
      <c r="F3326" s="202">
        <v>2020</v>
      </c>
      <c r="G3326" s="205">
        <v>404436</v>
      </c>
      <c r="H3326">
        <v>15329</v>
      </c>
      <c r="I3326">
        <v>43</v>
      </c>
      <c r="J3326">
        <v>55</v>
      </c>
    </row>
    <row r="3327" spans="1:10" ht="14.5" x14ac:dyDescent="0.35">
      <c r="A3327" s="202">
        <v>29319</v>
      </c>
      <c r="B3327" s="202" t="s">
        <v>3184</v>
      </c>
      <c r="D3327" s="203">
        <v>19.2</v>
      </c>
      <c r="E3327" s="203" t="s">
        <v>215</v>
      </c>
      <c r="F3327" s="204">
        <v>2020</v>
      </c>
      <c r="G3327" s="206">
        <v>14924995</v>
      </c>
      <c r="H3327">
        <v>0</v>
      </c>
      <c r="I3327">
        <v>0</v>
      </c>
      <c r="J3327">
        <v>0</v>
      </c>
    </row>
    <row r="3328" spans="1:10" ht="14.5" x14ac:dyDescent="0.35">
      <c r="A3328" s="202">
        <v>29319</v>
      </c>
      <c r="B3328" s="202" t="s">
        <v>3185</v>
      </c>
      <c r="D3328" s="203">
        <v>19.3</v>
      </c>
      <c r="E3328" s="203" t="s">
        <v>215</v>
      </c>
      <c r="F3328" s="204">
        <v>2020</v>
      </c>
      <c r="G3328" s="205">
        <v>13962</v>
      </c>
      <c r="H3328">
        <v>1082</v>
      </c>
      <c r="I3328">
        <v>1</v>
      </c>
      <c r="J3328">
        <v>1</v>
      </c>
    </row>
    <row r="3329" spans="1:10" ht="14.5" x14ac:dyDescent="0.35">
      <c r="A3329" s="202">
        <v>29319</v>
      </c>
      <c r="B3329" s="202" t="s">
        <v>3186</v>
      </c>
      <c r="D3329" s="203">
        <v>19.399999999999999</v>
      </c>
      <c r="E3329" s="203" t="s">
        <v>215</v>
      </c>
      <c r="F3329" s="204">
        <v>2020</v>
      </c>
      <c r="G3329" s="206">
        <v>1068387</v>
      </c>
      <c r="H3329">
        <v>0</v>
      </c>
      <c r="I3329">
        <v>0</v>
      </c>
      <c r="J3329">
        <v>0</v>
      </c>
    </row>
    <row r="3330" spans="1:10" ht="14.5" x14ac:dyDescent="0.35">
      <c r="A3330" s="202">
        <v>29319</v>
      </c>
      <c r="B3330" s="202" t="s">
        <v>3187</v>
      </c>
      <c r="D3330" s="203">
        <v>21.1</v>
      </c>
      <c r="E3330" s="203" t="s">
        <v>215</v>
      </c>
      <c r="F3330" s="202">
        <v>2020</v>
      </c>
      <c r="G3330" s="202">
        <v>12128816</v>
      </c>
      <c r="H3330">
        <v>12129</v>
      </c>
      <c r="I3330">
        <v>29</v>
      </c>
      <c r="J3330">
        <v>63</v>
      </c>
    </row>
    <row r="3331" spans="1:10" ht="14.5" x14ac:dyDescent="0.35">
      <c r="A3331" s="202">
        <v>29319</v>
      </c>
      <c r="B3331" s="202" t="s">
        <v>3188</v>
      </c>
      <c r="D3331" s="203">
        <v>21.2</v>
      </c>
      <c r="E3331" s="203" t="s">
        <v>215</v>
      </c>
      <c r="F3331" s="202">
        <v>2020</v>
      </c>
      <c r="G3331" s="202">
        <v>400911</v>
      </c>
      <c r="H3331">
        <v>401</v>
      </c>
      <c r="I3331">
        <v>1</v>
      </c>
      <c r="J3331">
        <v>0</v>
      </c>
    </row>
    <row r="3332" spans="1:10" ht="14.5" x14ac:dyDescent="0.35">
      <c r="A3332" s="202">
        <v>29319</v>
      </c>
      <c r="B3332" s="202" t="s">
        <v>3182</v>
      </c>
      <c r="D3332" s="203">
        <v>9</v>
      </c>
      <c r="E3332" s="203" t="s">
        <v>215</v>
      </c>
      <c r="F3332" s="202">
        <v>2020</v>
      </c>
      <c r="G3332" s="202">
        <v>1320</v>
      </c>
      <c r="H3332">
        <v>1</v>
      </c>
      <c r="I3332">
        <v>0</v>
      </c>
      <c r="J3332">
        <v>0</v>
      </c>
    </row>
    <row r="3333" spans="1:10" ht="14.5" x14ac:dyDescent="0.35">
      <c r="A3333" s="202">
        <v>29327</v>
      </c>
      <c r="B3333" s="202" t="s">
        <v>3189</v>
      </c>
      <c r="D3333" s="203">
        <v>19.100000000000001</v>
      </c>
      <c r="E3333" s="203" t="s">
        <v>215</v>
      </c>
      <c r="F3333" s="202">
        <v>2020</v>
      </c>
      <c r="G3333" s="205">
        <v>5409972</v>
      </c>
      <c r="H3333">
        <v>185607</v>
      </c>
      <c r="I3333">
        <v>33099</v>
      </c>
      <c r="J3333">
        <v>8779</v>
      </c>
    </row>
    <row r="3334" spans="1:10" ht="14.5" x14ac:dyDescent="0.35">
      <c r="A3334" s="202">
        <v>29327</v>
      </c>
      <c r="B3334" s="202" t="s">
        <v>3190</v>
      </c>
      <c r="D3334" s="203">
        <v>19.2</v>
      </c>
      <c r="E3334" s="203" t="s">
        <v>215</v>
      </c>
      <c r="F3334" s="204">
        <v>2020</v>
      </c>
      <c r="G3334" s="206">
        <v>180196576</v>
      </c>
      <c r="H3334">
        <v>0</v>
      </c>
      <c r="I3334">
        <v>0</v>
      </c>
      <c r="J3334">
        <v>0</v>
      </c>
    </row>
    <row r="3335" spans="1:10" ht="14.5" x14ac:dyDescent="0.35">
      <c r="A3335" s="202">
        <v>29327</v>
      </c>
      <c r="B3335" s="202" t="s">
        <v>3191</v>
      </c>
      <c r="D3335" s="203">
        <v>21.1</v>
      </c>
      <c r="E3335" s="203" t="s">
        <v>215</v>
      </c>
      <c r="F3335" s="202">
        <v>2020</v>
      </c>
      <c r="G3335" s="202">
        <v>164830809</v>
      </c>
      <c r="H3335">
        <v>164831</v>
      </c>
      <c r="I3335">
        <v>29394</v>
      </c>
      <c r="J3335">
        <v>7796</v>
      </c>
    </row>
    <row r="3336" spans="1:10" ht="14.5" x14ac:dyDescent="0.35">
      <c r="A3336" s="202">
        <v>29335</v>
      </c>
      <c r="B3336" s="202" t="s">
        <v>3192</v>
      </c>
      <c r="D3336" s="203">
        <v>19.100000000000001</v>
      </c>
      <c r="E3336" s="203" t="s">
        <v>215</v>
      </c>
      <c r="F3336" s="202">
        <v>2020</v>
      </c>
      <c r="G3336" s="205">
        <v>2890709</v>
      </c>
      <c r="H3336">
        <v>108988</v>
      </c>
      <c r="I3336">
        <v>6185</v>
      </c>
      <c r="J3336">
        <v>6247</v>
      </c>
    </row>
    <row r="3337" spans="1:10" ht="14.5" x14ac:dyDescent="0.35">
      <c r="A3337" s="202">
        <v>29335</v>
      </c>
      <c r="B3337" s="202" t="s">
        <v>3193</v>
      </c>
      <c r="D3337" s="203">
        <v>19.2</v>
      </c>
      <c r="E3337" s="203" t="s">
        <v>215</v>
      </c>
      <c r="F3337" s="204">
        <v>2020</v>
      </c>
      <c r="G3337" s="206">
        <v>106097361</v>
      </c>
      <c r="H3337">
        <v>0</v>
      </c>
      <c r="I3337">
        <v>0</v>
      </c>
      <c r="J3337">
        <v>0</v>
      </c>
    </row>
    <row r="3338" spans="1:10" ht="14.5" x14ac:dyDescent="0.35">
      <c r="A3338" s="202">
        <v>29335</v>
      </c>
      <c r="B3338" s="202" t="s">
        <v>3194</v>
      </c>
      <c r="D3338" s="203">
        <v>19.3</v>
      </c>
      <c r="E3338" s="203" t="s">
        <v>215</v>
      </c>
      <c r="F3338" s="204">
        <v>2020</v>
      </c>
      <c r="G3338" s="205">
        <v>419842</v>
      </c>
      <c r="H3338">
        <v>35546</v>
      </c>
      <c r="I3338">
        <v>872</v>
      </c>
      <c r="J3338">
        <v>2002</v>
      </c>
    </row>
    <row r="3339" spans="1:10" ht="14.5" x14ac:dyDescent="0.35">
      <c r="A3339" s="202">
        <v>29335</v>
      </c>
      <c r="B3339" s="202" t="s">
        <v>3195</v>
      </c>
      <c r="D3339" s="203">
        <v>19.399999999999999</v>
      </c>
      <c r="E3339" s="203" t="s">
        <v>215</v>
      </c>
      <c r="F3339" s="204">
        <v>2020</v>
      </c>
      <c r="G3339" s="206">
        <v>35126049</v>
      </c>
      <c r="H3339">
        <v>0</v>
      </c>
      <c r="I3339">
        <v>0</v>
      </c>
      <c r="J3339">
        <v>0</v>
      </c>
    </row>
    <row r="3340" spans="1:10" ht="14.5" x14ac:dyDescent="0.35">
      <c r="A3340" s="202">
        <v>29335</v>
      </c>
      <c r="B3340" s="202" t="s">
        <v>3196</v>
      </c>
      <c r="D3340" s="203">
        <v>21.1</v>
      </c>
      <c r="E3340" s="203" t="s">
        <v>215</v>
      </c>
      <c r="F3340" s="202">
        <v>2020</v>
      </c>
      <c r="G3340" s="202">
        <v>99124821</v>
      </c>
      <c r="H3340">
        <v>99125</v>
      </c>
      <c r="I3340">
        <v>5836</v>
      </c>
      <c r="J3340">
        <v>6205</v>
      </c>
    </row>
    <row r="3341" spans="1:10" ht="14.5" x14ac:dyDescent="0.35">
      <c r="A3341" s="202">
        <v>29335</v>
      </c>
      <c r="B3341" s="202" t="s">
        <v>3197</v>
      </c>
      <c r="D3341" s="203">
        <v>21.2</v>
      </c>
      <c r="E3341" s="203" t="s">
        <v>215</v>
      </c>
      <c r="F3341" s="202">
        <v>2020</v>
      </c>
      <c r="G3341" s="202">
        <v>12241630</v>
      </c>
      <c r="H3341">
        <v>12242</v>
      </c>
      <c r="I3341">
        <v>302</v>
      </c>
      <c r="J3341">
        <v>713</v>
      </c>
    </row>
    <row r="3342" spans="1:10" ht="14.5" x14ac:dyDescent="0.35">
      <c r="A3342" s="202">
        <v>29351</v>
      </c>
      <c r="B3342" s="202" t="s">
        <v>3198</v>
      </c>
      <c r="D3342" s="203">
        <v>19.100000000000001</v>
      </c>
      <c r="E3342" s="203" t="s">
        <v>215</v>
      </c>
      <c r="F3342" s="202">
        <v>2020</v>
      </c>
      <c r="G3342" s="205">
        <v>581196</v>
      </c>
      <c r="H3342">
        <v>56540</v>
      </c>
      <c r="I3342">
        <v>6451</v>
      </c>
      <c r="J3342">
        <v>4301</v>
      </c>
    </row>
    <row r="3343" spans="1:10" ht="14.5" x14ac:dyDescent="0.35">
      <c r="A3343" s="202">
        <v>29351</v>
      </c>
      <c r="B3343" s="202" t="s">
        <v>3199</v>
      </c>
      <c r="D3343" s="203">
        <v>19.2</v>
      </c>
      <c r="E3343" s="203" t="s">
        <v>215</v>
      </c>
      <c r="F3343" s="204">
        <v>2020</v>
      </c>
      <c r="G3343" s="206">
        <v>55958492</v>
      </c>
      <c r="H3343">
        <v>0</v>
      </c>
      <c r="I3343">
        <v>0</v>
      </c>
      <c r="J3343">
        <v>0</v>
      </c>
    </row>
    <row r="3344" spans="1:10" ht="14.5" x14ac:dyDescent="0.35">
      <c r="A3344" s="202">
        <v>29351</v>
      </c>
      <c r="B3344" s="202" t="s">
        <v>3200</v>
      </c>
      <c r="D3344" s="203">
        <v>19.3</v>
      </c>
      <c r="E3344" s="203" t="s">
        <v>215</v>
      </c>
      <c r="F3344" s="204">
        <v>2020</v>
      </c>
      <c r="G3344" s="205">
        <v>98338</v>
      </c>
      <c r="H3344">
        <v>4773</v>
      </c>
      <c r="I3344">
        <v>799</v>
      </c>
      <c r="J3344">
        <v>533</v>
      </c>
    </row>
    <row r="3345" spans="1:10" ht="14.5" x14ac:dyDescent="0.35">
      <c r="A3345" s="202">
        <v>29351</v>
      </c>
      <c r="B3345" s="202" t="s">
        <v>3201</v>
      </c>
      <c r="D3345" s="203">
        <v>19.399999999999999</v>
      </c>
      <c r="E3345" s="203" t="s">
        <v>215</v>
      </c>
      <c r="F3345" s="204">
        <v>2020</v>
      </c>
      <c r="G3345" s="206">
        <v>4674305</v>
      </c>
      <c r="H3345">
        <v>0</v>
      </c>
      <c r="I3345">
        <v>0</v>
      </c>
      <c r="J3345">
        <v>0</v>
      </c>
    </row>
    <row r="3346" spans="1:10" ht="14.5" x14ac:dyDescent="0.35">
      <c r="A3346" s="202">
        <v>29351</v>
      </c>
      <c r="B3346" s="202" t="s">
        <v>3202</v>
      </c>
      <c r="D3346" s="203">
        <v>21.1</v>
      </c>
      <c r="E3346" s="203" t="s">
        <v>215</v>
      </c>
      <c r="F3346" s="202">
        <v>2020</v>
      </c>
      <c r="G3346" s="202">
        <v>29248211</v>
      </c>
      <c r="H3346">
        <v>29248</v>
      </c>
      <c r="I3346">
        <v>3376</v>
      </c>
      <c r="J3346">
        <v>2251</v>
      </c>
    </row>
    <row r="3347" spans="1:10" ht="14.5" x14ac:dyDescent="0.35">
      <c r="A3347" s="202">
        <v>29351</v>
      </c>
      <c r="B3347" s="202" t="s">
        <v>3203</v>
      </c>
      <c r="D3347" s="203">
        <v>21.2</v>
      </c>
      <c r="E3347" s="203" t="s">
        <v>215</v>
      </c>
      <c r="F3347" s="202">
        <v>2020</v>
      </c>
      <c r="G3347" s="202">
        <v>1858628</v>
      </c>
      <c r="H3347">
        <v>1859</v>
      </c>
      <c r="I3347">
        <v>305</v>
      </c>
      <c r="J3347">
        <v>203</v>
      </c>
    </row>
    <row r="3348" spans="1:10" ht="14.5" x14ac:dyDescent="0.35">
      <c r="A3348" s="202">
        <v>29378</v>
      </c>
      <c r="B3348" s="202" t="s">
        <v>3204</v>
      </c>
      <c r="D3348" s="203">
        <v>19.100000000000001</v>
      </c>
      <c r="E3348" s="203" t="s">
        <v>215</v>
      </c>
      <c r="F3348" s="202">
        <v>2020</v>
      </c>
      <c r="G3348" s="205">
        <v>411154</v>
      </c>
      <c r="H3348">
        <v>199841</v>
      </c>
      <c r="I3348">
        <v>2056</v>
      </c>
      <c r="J3348">
        <v>3333</v>
      </c>
    </row>
    <row r="3349" spans="1:10" ht="14.5" x14ac:dyDescent="0.35">
      <c r="A3349" s="202">
        <v>29378</v>
      </c>
      <c r="B3349" s="202" t="s">
        <v>3205</v>
      </c>
      <c r="D3349" s="203">
        <v>19.2</v>
      </c>
      <c r="E3349" s="203" t="s">
        <v>215</v>
      </c>
      <c r="F3349" s="204">
        <v>2020</v>
      </c>
      <c r="G3349" s="206">
        <v>199429590</v>
      </c>
      <c r="H3349">
        <v>0</v>
      </c>
      <c r="I3349">
        <v>0</v>
      </c>
      <c r="J3349">
        <v>0</v>
      </c>
    </row>
    <row r="3350" spans="1:10" ht="14.5" x14ac:dyDescent="0.35">
      <c r="A3350" s="202">
        <v>29378</v>
      </c>
      <c r="B3350" s="202" t="s">
        <v>3206</v>
      </c>
      <c r="D3350" s="203">
        <v>21.1</v>
      </c>
      <c r="E3350" s="203" t="s">
        <v>215</v>
      </c>
      <c r="F3350" s="202">
        <v>2020</v>
      </c>
      <c r="G3350" s="202">
        <v>69527728</v>
      </c>
      <c r="H3350">
        <v>69528</v>
      </c>
      <c r="I3350">
        <v>715</v>
      </c>
      <c r="J3350">
        <v>1160</v>
      </c>
    </row>
    <row r="3351" spans="1:10" ht="14.5" x14ac:dyDescent="0.35">
      <c r="A3351" s="202">
        <v>29394</v>
      </c>
      <c r="B3351" s="202" t="s">
        <v>3207</v>
      </c>
      <c r="D3351" s="203">
        <v>19.100000000000001</v>
      </c>
      <c r="E3351" s="203" t="s">
        <v>215</v>
      </c>
      <c r="F3351" s="202">
        <v>2020</v>
      </c>
      <c r="G3351" s="205">
        <v>1264713</v>
      </c>
      <c r="H3351">
        <v>31136</v>
      </c>
      <c r="I3351">
        <v>0</v>
      </c>
      <c r="J3351">
        <v>-144</v>
      </c>
    </row>
    <row r="3352" spans="1:10" ht="14.5" x14ac:dyDescent="0.35">
      <c r="A3352" s="202">
        <v>29394</v>
      </c>
      <c r="B3352" s="202" t="s">
        <v>3208</v>
      </c>
      <c r="D3352" s="203">
        <v>19.2</v>
      </c>
      <c r="E3352" s="203" t="s">
        <v>215</v>
      </c>
      <c r="F3352" s="204">
        <v>2020</v>
      </c>
      <c r="G3352" s="206">
        <v>29871392</v>
      </c>
      <c r="H3352">
        <v>0</v>
      </c>
      <c r="I3352">
        <v>0</v>
      </c>
      <c r="J3352">
        <v>0</v>
      </c>
    </row>
    <row r="3353" spans="1:10" ht="14.5" x14ac:dyDescent="0.35">
      <c r="A3353" s="202">
        <v>29394</v>
      </c>
      <c r="B3353" s="202" t="s">
        <v>3209</v>
      </c>
      <c r="D3353" s="203">
        <v>19.3</v>
      </c>
      <c r="E3353" s="203" t="s">
        <v>215</v>
      </c>
      <c r="F3353" s="204">
        <v>2020</v>
      </c>
      <c r="G3353" s="205">
        <v>211615</v>
      </c>
      <c r="H3353">
        <v>27215</v>
      </c>
      <c r="I3353">
        <v>0</v>
      </c>
      <c r="J3353">
        <v>-127</v>
      </c>
    </row>
    <row r="3354" spans="1:10" ht="14.5" x14ac:dyDescent="0.35">
      <c r="A3354" s="202">
        <v>29394</v>
      </c>
      <c r="B3354" s="202" t="s">
        <v>3210</v>
      </c>
      <c r="D3354" s="203">
        <v>19.399999999999999</v>
      </c>
      <c r="E3354" s="203" t="s">
        <v>215</v>
      </c>
      <c r="F3354" s="204">
        <v>2020</v>
      </c>
      <c r="G3354" s="206">
        <v>27002998</v>
      </c>
      <c r="H3354">
        <v>0</v>
      </c>
      <c r="I3354">
        <v>0</v>
      </c>
      <c r="J3354">
        <v>0</v>
      </c>
    </row>
    <row r="3355" spans="1:10" ht="14.5" x14ac:dyDescent="0.35">
      <c r="A3355" s="202">
        <v>29394</v>
      </c>
      <c r="B3355" s="202" t="s">
        <v>3211</v>
      </c>
      <c r="D3355" s="203">
        <v>21.1</v>
      </c>
      <c r="E3355" s="203" t="s">
        <v>215</v>
      </c>
      <c r="F3355" s="202">
        <v>2020</v>
      </c>
      <c r="G3355" s="202">
        <v>24790994</v>
      </c>
      <c r="H3355">
        <v>24791</v>
      </c>
      <c r="I3355">
        <v>0</v>
      </c>
      <c r="J3355">
        <v>-121</v>
      </c>
    </row>
    <row r="3356" spans="1:10" ht="14.5" x14ac:dyDescent="0.35">
      <c r="A3356" s="202">
        <v>29394</v>
      </c>
      <c r="B3356" s="202" t="s">
        <v>3212</v>
      </c>
      <c r="D3356" s="203">
        <v>21.2</v>
      </c>
      <c r="E3356" s="203" t="s">
        <v>215</v>
      </c>
      <c r="F3356" s="202">
        <v>2020</v>
      </c>
      <c r="G3356" s="202">
        <v>8302705</v>
      </c>
      <c r="H3356">
        <v>8303</v>
      </c>
      <c r="I3356">
        <v>0</v>
      </c>
      <c r="J3356">
        <v>-41</v>
      </c>
    </row>
    <row r="3357" spans="1:10" ht="14.5" x14ac:dyDescent="0.35">
      <c r="A3357" s="202">
        <v>29408</v>
      </c>
      <c r="B3357" s="202" t="s">
        <v>3213</v>
      </c>
      <c r="D3357" s="203">
        <v>19.100000000000001</v>
      </c>
      <c r="E3357" s="203" t="s">
        <v>215</v>
      </c>
      <c r="F3357" s="202">
        <v>2020</v>
      </c>
      <c r="G3357" s="205">
        <v>26544</v>
      </c>
      <c r="H3357">
        <v>15451</v>
      </c>
      <c r="I3357">
        <v>2456</v>
      </c>
      <c r="J3357">
        <v>776</v>
      </c>
    </row>
    <row r="3358" spans="1:10" ht="14.5" x14ac:dyDescent="0.35">
      <c r="A3358" s="202">
        <v>29408</v>
      </c>
      <c r="B3358" s="202" t="s">
        <v>3214</v>
      </c>
      <c r="D3358" s="203">
        <v>19.2</v>
      </c>
      <c r="E3358" s="203" t="s">
        <v>215</v>
      </c>
      <c r="F3358" s="204">
        <v>2020</v>
      </c>
      <c r="G3358" s="206">
        <v>15424295</v>
      </c>
      <c r="H3358">
        <v>0</v>
      </c>
      <c r="I3358">
        <v>0</v>
      </c>
      <c r="J3358">
        <v>0</v>
      </c>
    </row>
    <row r="3359" spans="1:10" ht="14.5" x14ac:dyDescent="0.35">
      <c r="A3359" s="202">
        <v>29408</v>
      </c>
      <c r="B3359" s="202" t="s">
        <v>3215</v>
      </c>
      <c r="D3359" s="203">
        <v>19.3</v>
      </c>
      <c r="E3359" s="203" t="s">
        <v>215</v>
      </c>
      <c r="F3359" s="204">
        <v>2020</v>
      </c>
      <c r="G3359" s="205">
        <v>70020</v>
      </c>
      <c r="H3359">
        <v>21747</v>
      </c>
      <c r="I3359">
        <v>3457</v>
      </c>
      <c r="J3359">
        <v>1092</v>
      </c>
    </row>
    <row r="3360" spans="1:10" ht="14.5" x14ac:dyDescent="0.35">
      <c r="A3360" s="202">
        <v>29408</v>
      </c>
      <c r="B3360" s="202" t="s">
        <v>3216</v>
      </c>
      <c r="D3360" s="203">
        <v>19.399999999999999</v>
      </c>
      <c r="E3360" s="203" t="s">
        <v>215</v>
      </c>
      <c r="F3360" s="204">
        <v>2020</v>
      </c>
      <c r="G3360" s="206">
        <v>21676745</v>
      </c>
      <c r="H3360">
        <v>0</v>
      </c>
      <c r="I3360">
        <v>0</v>
      </c>
      <c r="J3360">
        <v>0</v>
      </c>
    </row>
    <row r="3361" spans="1:10" ht="14.5" x14ac:dyDescent="0.35">
      <c r="A3361" s="202">
        <v>29408</v>
      </c>
      <c r="B3361" s="202" t="s">
        <v>3217</v>
      </c>
      <c r="D3361" s="203">
        <v>21.1</v>
      </c>
      <c r="E3361" s="203" t="s">
        <v>215</v>
      </c>
      <c r="F3361" s="202">
        <v>2020</v>
      </c>
      <c r="G3361" s="202">
        <v>12040483</v>
      </c>
      <c r="H3361">
        <v>12040</v>
      </c>
      <c r="I3361">
        <v>1914</v>
      </c>
      <c r="J3361">
        <v>604</v>
      </c>
    </row>
    <row r="3362" spans="1:10" ht="14.5" x14ac:dyDescent="0.35">
      <c r="A3362" s="202">
        <v>29408</v>
      </c>
      <c r="B3362" s="202" t="s">
        <v>3218</v>
      </c>
      <c r="D3362" s="203">
        <v>21.2</v>
      </c>
      <c r="E3362" s="203" t="s">
        <v>215</v>
      </c>
      <c r="F3362" s="202">
        <v>2020</v>
      </c>
      <c r="G3362" s="202">
        <v>2251643</v>
      </c>
      <c r="H3362">
        <v>2252</v>
      </c>
      <c r="I3362">
        <v>358</v>
      </c>
      <c r="J3362">
        <v>113</v>
      </c>
    </row>
    <row r="3363" spans="1:10" ht="14.5" x14ac:dyDescent="0.35">
      <c r="A3363" s="202">
        <v>29424</v>
      </c>
      <c r="B3363" s="202" t="s">
        <v>3222</v>
      </c>
      <c r="D3363" s="203">
        <v>17.100000000000001</v>
      </c>
      <c r="E3363" s="203" t="s">
        <v>215</v>
      </c>
      <c r="F3363" s="202">
        <v>2020</v>
      </c>
      <c r="G3363" s="204">
        <v>20697458</v>
      </c>
      <c r="H3363">
        <v>171818</v>
      </c>
      <c r="I3363">
        <v>10356</v>
      </c>
      <c r="J3363">
        <v>14943</v>
      </c>
    </row>
    <row r="3364" spans="1:10" ht="14.5" x14ac:dyDescent="0.35">
      <c r="A3364" s="202">
        <v>29424</v>
      </c>
      <c r="B3364" s="202" t="s">
        <v>3223</v>
      </c>
      <c r="D3364" s="203">
        <v>17.2</v>
      </c>
      <c r="E3364" s="203" t="s">
        <v>215</v>
      </c>
      <c r="F3364" s="202">
        <v>2020</v>
      </c>
      <c r="G3364" s="203">
        <v>58408</v>
      </c>
      <c r="H3364">
        <v>6241</v>
      </c>
      <c r="I3364">
        <v>369</v>
      </c>
      <c r="J3364">
        <v>492</v>
      </c>
    </row>
    <row r="3365" spans="1:10" ht="14.5" x14ac:dyDescent="0.35">
      <c r="A3365" s="202">
        <v>29424</v>
      </c>
      <c r="B3365" s="202" t="s">
        <v>3224</v>
      </c>
      <c r="D3365" s="203">
        <v>18</v>
      </c>
      <c r="E3365" s="203" t="s">
        <v>215</v>
      </c>
      <c r="F3365" s="202">
        <v>2020</v>
      </c>
      <c r="G3365" s="202">
        <v>737554</v>
      </c>
      <c r="H3365">
        <v>2790</v>
      </c>
      <c r="I3365">
        <v>192</v>
      </c>
      <c r="J3365">
        <v>298</v>
      </c>
    </row>
    <row r="3366" spans="1:10" ht="14.5" x14ac:dyDescent="0.35">
      <c r="A3366" s="202">
        <v>29424</v>
      </c>
      <c r="B3366" s="202" t="s">
        <v>3225</v>
      </c>
      <c r="D3366" s="203">
        <v>19.100000000000001</v>
      </c>
      <c r="E3366" s="203" t="s">
        <v>215</v>
      </c>
      <c r="F3366" s="202">
        <v>2020</v>
      </c>
      <c r="G3366" s="205">
        <v>8841</v>
      </c>
      <c r="H3366">
        <v>90451</v>
      </c>
      <c r="I3366">
        <v>11717</v>
      </c>
      <c r="J3366">
        <v>8267</v>
      </c>
    </row>
    <row r="3367" spans="1:10" ht="14.5" x14ac:dyDescent="0.35">
      <c r="A3367" s="202">
        <v>29424</v>
      </c>
      <c r="B3367" s="202" t="s">
        <v>3226</v>
      </c>
      <c r="D3367" s="203">
        <v>19.2</v>
      </c>
      <c r="E3367" s="203" t="s">
        <v>215</v>
      </c>
      <c r="F3367" s="204">
        <v>2020</v>
      </c>
      <c r="G3367" s="206">
        <v>143152</v>
      </c>
      <c r="H3367">
        <v>0</v>
      </c>
      <c r="I3367">
        <v>0</v>
      </c>
      <c r="J3367">
        <v>0</v>
      </c>
    </row>
    <row r="3368" spans="1:10" ht="14.5" x14ac:dyDescent="0.35">
      <c r="A3368" s="202">
        <v>29424</v>
      </c>
      <c r="B3368" s="202" t="s">
        <v>3227</v>
      </c>
      <c r="D3368" s="203">
        <v>19.3</v>
      </c>
      <c r="E3368" s="203" t="s">
        <v>215</v>
      </c>
      <c r="F3368" s="204">
        <v>2020</v>
      </c>
      <c r="G3368" s="205">
        <v>8112</v>
      </c>
      <c r="H3368">
        <v>36276</v>
      </c>
      <c r="I3368">
        <v>2879</v>
      </c>
      <c r="J3368">
        <v>3730</v>
      </c>
    </row>
    <row r="3369" spans="1:10" ht="14.5" x14ac:dyDescent="0.35">
      <c r="A3369" s="202">
        <v>29424</v>
      </c>
      <c r="B3369" s="202" t="s">
        <v>3228</v>
      </c>
      <c r="D3369" s="203">
        <v>19.399999999999999</v>
      </c>
      <c r="E3369" s="203" t="s">
        <v>215</v>
      </c>
      <c r="F3369" s="204">
        <v>2020</v>
      </c>
      <c r="G3369" s="206">
        <v>2528430</v>
      </c>
      <c r="H3369">
        <v>0</v>
      </c>
      <c r="I3369">
        <v>0</v>
      </c>
      <c r="J3369">
        <v>0</v>
      </c>
    </row>
    <row r="3370" spans="1:10" ht="14.5" x14ac:dyDescent="0.35">
      <c r="A3370" s="202">
        <v>29424</v>
      </c>
      <c r="B3370" s="202" t="s">
        <v>3229</v>
      </c>
      <c r="D3370" s="203">
        <v>21.1</v>
      </c>
      <c r="E3370" s="203" t="s">
        <v>215</v>
      </c>
      <c r="F3370" s="202">
        <v>2020</v>
      </c>
      <c r="G3370" s="202">
        <v>152431</v>
      </c>
      <c r="H3370">
        <v>49141</v>
      </c>
      <c r="I3370">
        <v>5862</v>
      </c>
      <c r="J3370">
        <v>4172</v>
      </c>
    </row>
    <row r="3371" spans="1:10" ht="14.5" x14ac:dyDescent="0.35">
      <c r="A3371" s="202">
        <v>29424</v>
      </c>
      <c r="B3371" s="202" t="s">
        <v>3230</v>
      </c>
      <c r="D3371" s="203">
        <v>21.2</v>
      </c>
      <c r="E3371" s="203" t="s">
        <v>215</v>
      </c>
      <c r="F3371" s="202">
        <v>2020</v>
      </c>
      <c r="G3371" s="202">
        <v>769337</v>
      </c>
      <c r="H3371">
        <v>8832</v>
      </c>
      <c r="I3371">
        <v>670</v>
      </c>
      <c r="J3371">
        <v>925</v>
      </c>
    </row>
    <row r="3372" spans="1:10" ht="14.5" x14ac:dyDescent="0.35">
      <c r="A3372" s="202">
        <v>29424</v>
      </c>
      <c r="B3372" s="202" t="s">
        <v>3231</v>
      </c>
      <c r="D3372" s="203">
        <v>23</v>
      </c>
      <c r="E3372" s="203" t="s">
        <v>215</v>
      </c>
      <c r="F3372" s="202">
        <v>2020</v>
      </c>
      <c r="G3372" s="202">
        <v>525246</v>
      </c>
      <c r="H3372">
        <v>786</v>
      </c>
      <c r="I3372">
        <v>73</v>
      </c>
      <c r="J3372">
        <v>94</v>
      </c>
    </row>
    <row r="3373" spans="1:10" ht="14.5" x14ac:dyDescent="0.35">
      <c r="A3373" s="202">
        <v>29424</v>
      </c>
      <c r="B3373" s="202" t="s">
        <v>3232</v>
      </c>
      <c r="D3373" s="203">
        <v>24</v>
      </c>
      <c r="E3373" s="203" t="s">
        <v>215</v>
      </c>
      <c r="F3373" s="202">
        <v>2020</v>
      </c>
      <c r="G3373" s="202">
        <v>3951674</v>
      </c>
      <c r="H3373">
        <v>25515</v>
      </c>
      <c r="I3373">
        <v>2126</v>
      </c>
      <c r="J3373">
        <v>3093</v>
      </c>
    </row>
    <row r="3374" spans="1:10" ht="14.5" x14ac:dyDescent="0.35">
      <c r="A3374" s="202">
        <v>29424</v>
      </c>
      <c r="B3374" s="202" t="s">
        <v>3219</v>
      </c>
      <c r="D3374" s="203">
        <v>5.0999999999999996</v>
      </c>
      <c r="E3374" s="203" t="s">
        <v>215</v>
      </c>
      <c r="F3374" s="202">
        <v>2020</v>
      </c>
      <c r="G3374" s="202">
        <v>836947</v>
      </c>
      <c r="H3374">
        <v>133301</v>
      </c>
      <c r="I3374">
        <v>8054</v>
      </c>
      <c r="J3374">
        <v>10497</v>
      </c>
    </row>
    <row r="3375" spans="1:10" ht="14.5" x14ac:dyDescent="0.35">
      <c r="A3375" s="202">
        <v>29424</v>
      </c>
      <c r="B3375" s="202" t="s">
        <v>3220</v>
      </c>
      <c r="D3375" s="203">
        <v>5.2</v>
      </c>
      <c r="E3375" s="203" t="s">
        <v>215</v>
      </c>
      <c r="F3375" s="202">
        <v>2020</v>
      </c>
      <c r="G3375" s="202">
        <v>2232378</v>
      </c>
      <c r="H3375">
        <v>52765</v>
      </c>
      <c r="I3375">
        <v>3651</v>
      </c>
      <c r="J3375">
        <v>5314</v>
      </c>
    </row>
    <row r="3376" spans="1:10" ht="14.5" x14ac:dyDescent="0.35">
      <c r="A3376" s="202">
        <v>29424</v>
      </c>
      <c r="B3376" s="202" t="s">
        <v>3221</v>
      </c>
      <c r="D3376" s="203">
        <v>9</v>
      </c>
      <c r="E3376" s="203" t="s">
        <v>215</v>
      </c>
      <c r="F3376" s="202">
        <v>2020</v>
      </c>
      <c r="G3376" s="202">
        <v>90724</v>
      </c>
      <c r="H3376">
        <v>574</v>
      </c>
      <c r="I3376">
        <v>47</v>
      </c>
      <c r="J3376">
        <v>57</v>
      </c>
    </row>
    <row r="3377" spans="1:10" ht="14.5" x14ac:dyDescent="0.35">
      <c r="A3377" s="202">
        <v>29459</v>
      </c>
      <c r="B3377" s="202" t="s">
        <v>3237</v>
      </c>
      <c r="D3377" s="203">
        <v>17.100000000000001</v>
      </c>
      <c r="E3377" s="203" t="s">
        <v>215</v>
      </c>
      <c r="F3377" s="202">
        <v>2020</v>
      </c>
      <c r="G3377" s="204">
        <v>19325495</v>
      </c>
      <c r="H3377">
        <v>174867</v>
      </c>
      <c r="I3377">
        <v>10191</v>
      </c>
      <c r="J3377">
        <v>13561</v>
      </c>
    </row>
    <row r="3378" spans="1:10" ht="14.5" x14ac:dyDescent="0.35">
      <c r="A3378" s="202">
        <v>29459</v>
      </c>
      <c r="B3378" s="202" t="s">
        <v>3238</v>
      </c>
      <c r="D3378" s="203">
        <v>17.2</v>
      </c>
      <c r="E3378" s="203" t="s">
        <v>215</v>
      </c>
      <c r="F3378" s="202">
        <v>2020</v>
      </c>
      <c r="G3378" s="203">
        <v>36847675</v>
      </c>
      <c r="H3378">
        <v>302761</v>
      </c>
      <c r="I3378">
        <v>18895</v>
      </c>
      <c r="J3378">
        <v>18225</v>
      </c>
    </row>
    <row r="3379" spans="1:10" ht="14.5" x14ac:dyDescent="0.35">
      <c r="A3379" s="202">
        <v>29459</v>
      </c>
      <c r="B3379" s="202" t="s">
        <v>3239</v>
      </c>
      <c r="D3379" s="203">
        <v>18</v>
      </c>
      <c r="E3379" s="203" t="s">
        <v>215</v>
      </c>
      <c r="F3379" s="202">
        <v>2020</v>
      </c>
      <c r="G3379" s="202">
        <v>6414567</v>
      </c>
      <c r="H3379">
        <v>44761</v>
      </c>
      <c r="I3379">
        <v>2462</v>
      </c>
      <c r="J3379">
        <v>3526</v>
      </c>
    </row>
    <row r="3380" spans="1:10" ht="14.5" x14ac:dyDescent="0.35">
      <c r="A3380" s="202">
        <v>29459</v>
      </c>
      <c r="B3380" s="202" t="s">
        <v>3240</v>
      </c>
      <c r="D3380" s="203">
        <v>19.100000000000001</v>
      </c>
      <c r="E3380" s="203" t="s">
        <v>215</v>
      </c>
      <c r="F3380" s="202">
        <v>2020</v>
      </c>
      <c r="G3380" s="205">
        <v>16955</v>
      </c>
      <c r="H3380">
        <v>92841</v>
      </c>
      <c r="I3380">
        <v>13643</v>
      </c>
      <c r="J3380">
        <v>8986</v>
      </c>
    </row>
    <row r="3381" spans="1:10" ht="14.5" x14ac:dyDescent="0.35">
      <c r="A3381" s="202">
        <v>29459</v>
      </c>
      <c r="B3381" s="202" t="s">
        <v>3241</v>
      </c>
      <c r="D3381" s="203">
        <v>19.2</v>
      </c>
      <c r="E3381" s="203" t="s">
        <v>215</v>
      </c>
      <c r="F3381" s="204">
        <v>2020</v>
      </c>
      <c r="G3381" s="206">
        <v>248891</v>
      </c>
      <c r="H3381">
        <v>0</v>
      </c>
      <c r="I3381">
        <v>0</v>
      </c>
      <c r="J3381">
        <v>0</v>
      </c>
    </row>
    <row r="3382" spans="1:10" ht="14.5" x14ac:dyDescent="0.35">
      <c r="A3382" s="202">
        <v>29459</v>
      </c>
      <c r="B3382" s="202" t="s">
        <v>3242</v>
      </c>
      <c r="D3382" s="203">
        <v>19.3</v>
      </c>
      <c r="E3382" s="203" t="s">
        <v>215</v>
      </c>
      <c r="F3382" s="204">
        <v>2020</v>
      </c>
      <c r="G3382" s="205">
        <v>7954</v>
      </c>
      <c r="H3382">
        <v>17920</v>
      </c>
      <c r="I3382">
        <v>1353</v>
      </c>
      <c r="J3382">
        <v>1802</v>
      </c>
    </row>
    <row r="3383" spans="1:10" ht="14.5" x14ac:dyDescent="0.35">
      <c r="A3383" s="202">
        <v>29459</v>
      </c>
      <c r="B3383" s="202" t="s">
        <v>3243</v>
      </c>
      <c r="D3383" s="203">
        <v>19.399999999999999</v>
      </c>
      <c r="E3383" s="203" t="s">
        <v>215</v>
      </c>
      <c r="F3383" s="204">
        <v>2020</v>
      </c>
      <c r="G3383" s="206">
        <v>3719555</v>
      </c>
      <c r="H3383">
        <v>0</v>
      </c>
      <c r="I3383">
        <v>0</v>
      </c>
      <c r="J3383">
        <v>0</v>
      </c>
    </row>
    <row r="3384" spans="1:10" ht="14.5" x14ac:dyDescent="0.35">
      <c r="A3384" s="202">
        <v>29459</v>
      </c>
      <c r="B3384" s="202" t="s">
        <v>3244</v>
      </c>
      <c r="D3384" s="203">
        <v>21.1</v>
      </c>
      <c r="E3384" s="203" t="s">
        <v>215</v>
      </c>
      <c r="F3384" s="202">
        <v>2020</v>
      </c>
      <c r="G3384" s="202">
        <v>217715</v>
      </c>
      <c r="H3384">
        <v>59445</v>
      </c>
      <c r="I3384">
        <v>8511</v>
      </c>
      <c r="J3384">
        <v>5408</v>
      </c>
    </row>
    <row r="3385" spans="1:10" ht="14.5" x14ac:dyDescent="0.35">
      <c r="A3385" s="202">
        <v>29459</v>
      </c>
      <c r="B3385" s="202" t="s">
        <v>3245</v>
      </c>
      <c r="D3385" s="203">
        <v>21.2</v>
      </c>
      <c r="E3385" s="203" t="s">
        <v>215</v>
      </c>
      <c r="F3385" s="202">
        <v>2020</v>
      </c>
      <c r="G3385" s="202">
        <v>213087</v>
      </c>
      <c r="H3385">
        <v>4463</v>
      </c>
      <c r="I3385">
        <v>332</v>
      </c>
      <c r="J3385">
        <v>455</v>
      </c>
    </row>
    <row r="3386" spans="1:10" ht="14.5" x14ac:dyDescent="0.35">
      <c r="A3386" s="202">
        <v>29459</v>
      </c>
      <c r="B3386" s="202" t="s">
        <v>3246</v>
      </c>
      <c r="D3386" s="203">
        <v>23</v>
      </c>
      <c r="E3386" s="203" t="s">
        <v>215</v>
      </c>
      <c r="F3386" s="202">
        <v>2020</v>
      </c>
      <c r="G3386" s="202">
        <v>1324128</v>
      </c>
      <c r="H3386">
        <v>12379</v>
      </c>
      <c r="I3386">
        <v>1311</v>
      </c>
      <c r="J3386">
        <v>1068</v>
      </c>
    </row>
    <row r="3387" spans="1:10" ht="14.5" x14ac:dyDescent="0.35">
      <c r="A3387" s="202">
        <v>29459</v>
      </c>
      <c r="B3387" s="202" t="s">
        <v>3233</v>
      </c>
      <c r="D3387" s="203">
        <v>4</v>
      </c>
      <c r="E3387" s="203" t="s">
        <v>215</v>
      </c>
      <c r="F3387" s="202">
        <v>2020</v>
      </c>
      <c r="G3387" s="202">
        <v>4007508</v>
      </c>
      <c r="H3387">
        <v>18320</v>
      </c>
      <c r="I3387">
        <v>1911</v>
      </c>
      <c r="J3387">
        <v>1762</v>
      </c>
    </row>
    <row r="3388" spans="1:10" ht="14.5" x14ac:dyDescent="0.35">
      <c r="A3388" s="202">
        <v>29459</v>
      </c>
      <c r="B3388" s="202" t="s">
        <v>3234</v>
      </c>
      <c r="D3388" s="203">
        <v>5.0999999999999996</v>
      </c>
      <c r="E3388" s="203" t="s">
        <v>215</v>
      </c>
      <c r="F3388" s="202">
        <v>2020</v>
      </c>
      <c r="G3388" s="202">
        <v>40135487</v>
      </c>
      <c r="H3388">
        <v>252576</v>
      </c>
      <c r="I3388">
        <v>15274</v>
      </c>
      <c r="J3388">
        <v>19887</v>
      </c>
    </row>
    <row r="3389" spans="1:10" ht="14.5" x14ac:dyDescent="0.35">
      <c r="A3389" s="202">
        <v>29459</v>
      </c>
      <c r="B3389" s="202" t="s">
        <v>3235</v>
      </c>
      <c r="D3389" s="203">
        <v>5.2</v>
      </c>
      <c r="E3389" s="203" t="s">
        <v>215</v>
      </c>
      <c r="F3389" s="202">
        <v>2020</v>
      </c>
      <c r="G3389" s="202">
        <v>15689307</v>
      </c>
      <c r="H3389">
        <v>134359</v>
      </c>
      <c r="I3389">
        <v>8425</v>
      </c>
      <c r="J3389">
        <v>11429</v>
      </c>
    </row>
    <row r="3390" spans="1:10" ht="14.5" x14ac:dyDescent="0.35">
      <c r="A3390" s="202">
        <v>29459</v>
      </c>
      <c r="B3390" s="202" t="s">
        <v>3236</v>
      </c>
      <c r="D3390" s="203">
        <v>9</v>
      </c>
      <c r="E3390" s="203" t="s">
        <v>215</v>
      </c>
      <c r="F3390" s="202">
        <v>2020</v>
      </c>
      <c r="G3390" s="202">
        <v>40903</v>
      </c>
      <c r="H3390">
        <v>236</v>
      </c>
      <c r="I3390">
        <v>24</v>
      </c>
      <c r="J3390">
        <v>22</v>
      </c>
    </row>
    <row r="3391" spans="1:10" ht="14.5" x14ac:dyDescent="0.35">
      <c r="A3391" s="202">
        <v>29513</v>
      </c>
      <c r="B3391" s="202" t="s">
        <v>3247</v>
      </c>
      <c r="D3391" s="203">
        <v>24</v>
      </c>
      <c r="E3391" s="203" t="s">
        <v>215</v>
      </c>
      <c r="F3391" s="202">
        <v>2020</v>
      </c>
      <c r="G3391" s="202">
        <v>24160</v>
      </c>
      <c r="H3391">
        <v>453</v>
      </c>
      <c r="I3391">
        <v>52</v>
      </c>
      <c r="J3391">
        <v>90</v>
      </c>
    </row>
    <row r="3392" spans="1:10" ht="14.5" x14ac:dyDescent="0.35">
      <c r="A3392" s="202">
        <v>29580</v>
      </c>
      <c r="B3392" s="202" t="s">
        <v>3248</v>
      </c>
      <c r="D3392" s="203">
        <v>1</v>
      </c>
      <c r="E3392" s="203" t="s">
        <v>215</v>
      </c>
      <c r="F3392" s="202">
        <v>2020</v>
      </c>
      <c r="G3392" s="202">
        <v>286872</v>
      </c>
      <c r="H3392">
        <v>937</v>
      </c>
      <c r="I3392">
        <v>31</v>
      </c>
      <c r="J3392">
        <v>97</v>
      </c>
    </row>
    <row r="3393" spans="1:10" ht="14.5" x14ac:dyDescent="0.35">
      <c r="A3393" s="202">
        <v>29580</v>
      </c>
      <c r="B3393" s="202" t="s">
        <v>3253</v>
      </c>
      <c r="D3393" s="203">
        <v>17.100000000000001</v>
      </c>
      <c r="E3393" s="203" t="s">
        <v>215</v>
      </c>
      <c r="F3393" s="202">
        <v>2020</v>
      </c>
      <c r="G3393" s="204">
        <v>227640</v>
      </c>
      <c r="H3393">
        <v>2540</v>
      </c>
      <c r="I3393">
        <v>101</v>
      </c>
      <c r="J3393">
        <v>311</v>
      </c>
    </row>
    <row r="3394" spans="1:10" ht="14.5" x14ac:dyDescent="0.35">
      <c r="A3394" s="202">
        <v>29580</v>
      </c>
      <c r="B3394" s="202" t="s">
        <v>3254</v>
      </c>
      <c r="D3394" s="203">
        <v>17.2</v>
      </c>
      <c r="E3394" s="203" t="s">
        <v>215</v>
      </c>
      <c r="F3394" s="202">
        <v>2020</v>
      </c>
      <c r="G3394" s="203">
        <v>0</v>
      </c>
      <c r="H3394">
        <v>2325</v>
      </c>
      <c r="I3394">
        <v>424</v>
      </c>
      <c r="J3394">
        <v>439</v>
      </c>
    </row>
    <row r="3395" spans="1:10" ht="14.5" x14ac:dyDescent="0.35">
      <c r="A3395" s="202">
        <v>29580</v>
      </c>
      <c r="B3395" s="202" t="s">
        <v>3255</v>
      </c>
      <c r="D3395" s="203">
        <v>18</v>
      </c>
      <c r="E3395" s="203" t="s">
        <v>215</v>
      </c>
      <c r="F3395" s="202">
        <v>2020</v>
      </c>
      <c r="G3395" s="202">
        <v>41385</v>
      </c>
      <c r="H3395">
        <v>41</v>
      </c>
      <c r="I3395">
        <v>1</v>
      </c>
      <c r="J3395">
        <v>5</v>
      </c>
    </row>
    <row r="3396" spans="1:10" ht="14.5" x14ac:dyDescent="0.35">
      <c r="A3396" s="202">
        <v>29580</v>
      </c>
      <c r="B3396" s="202" t="s">
        <v>3256</v>
      </c>
      <c r="D3396" s="203">
        <v>19.3</v>
      </c>
      <c r="E3396" s="203" t="s">
        <v>215</v>
      </c>
      <c r="F3396" s="204">
        <v>2020</v>
      </c>
      <c r="G3396" s="205">
        <v>53802</v>
      </c>
      <c r="H3396">
        <v>45336</v>
      </c>
      <c r="I3396">
        <v>1043</v>
      </c>
      <c r="J3396">
        <v>3823</v>
      </c>
    </row>
    <row r="3397" spans="1:10" ht="14.5" x14ac:dyDescent="0.35">
      <c r="A3397" s="202">
        <v>29580</v>
      </c>
      <c r="B3397" s="202" t="s">
        <v>3257</v>
      </c>
      <c r="D3397" s="203">
        <v>19.399999999999999</v>
      </c>
      <c r="E3397" s="203" t="s">
        <v>215</v>
      </c>
      <c r="F3397" s="204">
        <v>2020</v>
      </c>
      <c r="G3397" s="206">
        <v>19152668</v>
      </c>
      <c r="H3397">
        <v>0</v>
      </c>
      <c r="I3397">
        <v>0</v>
      </c>
      <c r="J3397">
        <v>0</v>
      </c>
    </row>
    <row r="3398" spans="1:10" ht="14.5" x14ac:dyDescent="0.35">
      <c r="A3398" s="202">
        <v>29580</v>
      </c>
      <c r="B3398" s="202" t="s">
        <v>3249</v>
      </c>
      <c r="D3398" s="203">
        <v>2.1</v>
      </c>
      <c r="E3398" s="203" t="s">
        <v>215</v>
      </c>
      <c r="F3398" s="202">
        <v>2020</v>
      </c>
      <c r="G3398" s="202">
        <v>875826</v>
      </c>
      <c r="H3398">
        <v>1913</v>
      </c>
      <c r="I3398">
        <v>57</v>
      </c>
      <c r="J3398">
        <v>178</v>
      </c>
    </row>
    <row r="3399" spans="1:10" ht="14.5" x14ac:dyDescent="0.35">
      <c r="A3399" s="202">
        <v>29580</v>
      </c>
      <c r="B3399" s="202" t="s">
        <v>3258</v>
      </c>
      <c r="D3399" s="203">
        <v>21.2</v>
      </c>
      <c r="E3399" s="203" t="s">
        <v>215</v>
      </c>
      <c r="F3399" s="202">
        <v>2020</v>
      </c>
      <c r="G3399" s="202">
        <v>6322592</v>
      </c>
      <c r="H3399">
        <v>12819</v>
      </c>
      <c r="I3399">
        <v>338</v>
      </c>
      <c r="J3399">
        <v>1203</v>
      </c>
    </row>
    <row r="3400" spans="1:10" ht="14.5" x14ac:dyDescent="0.35">
      <c r="A3400" s="202">
        <v>29580</v>
      </c>
      <c r="B3400" s="202" t="s">
        <v>3259</v>
      </c>
      <c r="D3400" s="203">
        <v>23</v>
      </c>
      <c r="E3400" s="203" t="s">
        <v>215</v>
      </c>
      <c r="F3400" s="202">
        <v>2020</v>
      </c>
      <c r="G3400" s="202">
        <v>274990</v>
      </c>
      <c r="H3400">
        <v>9181</v>
      </c>
      <c r="I3400">
        <v>1046</v>
      </c>
      <c r="J3400">
        <v>1333</v>
      </c>
    </row>
    <row r="3401" spans="1:10" ht="14.5" x14ac:dyDescent="0.35">
      <c r="A3401" s="202">
        <v>29580</v>
      </c>
      <c r="B3401" s="202" t="s">
        <v>3250</v>
      </c>
      <c r="D3401" s="203">
        <v>5.0999999999999996</v>
      </c>
      <c r="E3401" s="203" t="s">
        <v>215</v>
      </c>
      <c r="F3401" s="202">
        <v>2020</v>
      </c>
      <c r="G3401" s="202">
        <v>1707777</v>
      </c>
      <c r="H3401">
        <v>15212</v>
      </c>
      <c r="I3401">
        <v>588</v>
      </c>
      <c r="J3401">
        <v>1613</v>
      </c>
    </row>
    <row r="3402" spans="1:10" ht="14.5" x14ac:dyDescent="0.35">
      <c r="A3402" s="202">
        <v>29580</v>
      </c>
      <c r="B3402" s="202" t="s">
        <v>3251</v>
      </c>
      <c r="D3402" s="203">
        <v>5.2</v>
      </c>
      <c r="E3402" s="203" t="s">
        <v>215</v>
      </c>
      <c r="F3402" s="202">
        <v>2020</v>
      </c>
      <c r="G3402" s="202">
        <v>1770517</v>
      </c>
      <c r="H3402">
        <v>17652</v>
      </c>
      <c r="I3402">
        <v>670</v>
      </c>
      <c r="J3402">
        <v>1668</v>
      </c>
    </row>
    <row r="3403" spans="1:10" ht="14.5" x14ac:dyDescent="0.35">
      <c r="A3403" s="202">
        <v>29580</v>
      </c>
      <c r="B3403" s="202" t="s">
        <v>3252</v>
      </c>
      <c r="D3403" s="203">
        <v>9</v>
      </c>
      <c r="E3403" s="203" t="s">
        <v>215</v>
      </c>
      <c r="F3403" s="202">
        <v>2020</v>
      </c>
      <c r="G3403" s="202">
        <v>2642</v>
      </c>
      <c r="H3403">
        <v>683</v>
      </c>
      <c r="I3403">
        <v>46</v>
      </c>
      <c r="J3403">
        <v>51</v>
      </c>
    </row>
    <row r="3404" spans="1:10" ht="14.5" x14ac:dyDescent="0.35">
      <c r="A3404" s="202">
        <v>29599</v>
      </c>
      <c r="B3404" s="202" t="s">
        <v>3261</v>
      </c>
      <c r="D3404" s="203">
        <v>17.100000000000001</v>
      </c>
      <c r="E3404" s="203" t="s">
        <v>215</v>
      </c>
      <c r="F3404" s="202">
        <v>2020</v>
      </c>
      <c r="G3404" s="204">
        <v>2730765</v>
      </c>
      <c r="H3404">
        <v>41330</v>
      </c>
      <c r="I3404">
        <v>0</v>
      </c>
      <c r="J3404">
        <v>950</v>
      </c>
    </row>
    <row r="3405" spans="1:10" ht="14.5" x14ac:dyDescent="0.35">
      <c r="A3405" s="202">
        <v>29599</v>
      </c>
      <c r="B3405" s="202" t="s">
        <v>3262</v>
      </c>
      <c r="D3405" s="203">
        <v>17.2</v>
      </c>
      <c r="E3405" s="203" t="s">
        <v>215</v>
      </c>
      <c r="F3405" s="202">
        <v>2020</v>
      </c>
      <c r="G3405" s="203">
        <v>39561750</v>
      </c>
      <c r="H3405">
        <v>442378</v>
      </c>
      <c r="I3405">
        <v>0</v>
      </c>
      <c r="J3405">
        <v>6760</v>
      </c>
    </row>
    <row r="3406" spans="1:10" ht="14.5" x14ac:dyDescent="0.35">
      <c r="A3406" s="202">
        <v>29599</v>
      </c>
      <c r="B3406" s="202" t="s">
        <v>3263</v>
      </c>
      <c r="D3406" s="203">
        <v>23</v>
      </c>
      <c r="E3406" s="203" t="s">
        <v>215</v>
      </c>
      <c r="F3406" s="202">
        <v>2020</v>
      </c>
      <c r="G3406" s="202">
        <v>379728</v>
      </c>
      <c r="H3406">
        <v>15697</v>
      </c>
      <c r="I3406">
        <v>0</v>
      </c>
      <c r="J3406">
        <v>184</v>
      </c>
    </row>
    <row r="3407" spans="1:10" ht="14.5" x14ac:dyDescent="0.35">
      <c r="A3407" s="202">
        <v>29599</v>
      </c>
      <c r="B3407" s="202" t="s">
        <v>3264</v>
      </c>
      <c r="D3407" s="203">
        <v>24</v>
      </c>
      <c r="E3407" s="203" t="s">
        <v>215</v>
      </c>
      <c r="F3407" s="202">
        <v>2020</v>
      </c>
      <c r="G3407" s="202">
        <v>23450837</v>
      </c>
      <c r="H3407">
        <v>79570</v>
      </c>
      <c r="I3407">
        <v>8593</v>
      </c>
      <c r="J3407">
        <v>10695</v>
      </c>
    </row>
    <row r="3408" spans="1:10" ht="14.5" x14ac:dyDescent="0.35">
      <c r="A3408" s="202">
        <v>29599</v>
      </c>
      <c r="B3408" s="202" t="s">
        <v>3260</v>
      </c>
      <c r="D3408" s="203">
        <v>9</v>
      </c>
      <c r="E3408" s="203" t="s">
        <v>215</v>
      </c>
      <c r="F3408" s="202">
        <v>2020</v>
      </c>
      <c r="G3408" s="202">
        <v>1608277</v>
      </c>
      <c r="H3408">
        <v>16977</v>
      </c>
      <c r="I3408">
        <v>0</v>
      </c>
      <c r="J3408">
        <v>203</v>
      </c>
    </row>
    <row r="3409" spans="1:10" ht="14.5" x14ac:dyDescent="0.35">
      <c r="A3409" s="202">
        <v>29688</v>
      </c>
      <c r="B3409" s="202" t="s">
        <v>3267</v>
      </c>
      <c r="D3409" s="203">
        <v>19.100000000000001</v>
      </c>
      <c r="E3409" s="203" t="s">
        <v>215</v>
      </c>
      <c r="F3409" s="202">
        <v>2020</v>
      </c>
      <c r="G3409" s="205">
        <v>31416905</v>
      </c>
      <c r="H3409">
        <v>5440491</v>
      </c>
      <c r="I3409">
        <v>290033</v>
      </c>
      <c r="J3409">
        <v>307585</v>
      </c>
    </row>
    <row r="3410" spans="1:10" ht="14.5" x14ac:dyDescent="0.35">
      <c r="A3410" s="202">
        <v>29688</v>
      </c>
      <c r="B3410" s="202" t="s">
        <v>3268</v>
      </c>
      <c r="D3410" s="203">
        <v>19.2</v>
      </c>
      <c r="E3410" s="203" t="s">
        <v>215</v>
      </c>
      <c r="F3410" s="204">
        <v>2020</v>
      </c>
      <c r="G3410" s="206">
        <v>914276083</v>
      </c>
      <c r="H3410">
        <v>0</v>
      </c>
      <c r="I3410">
        <v>0</v>
      </c>
      <c r="J3410">
        <v>0</v>
      </c>
    </row>
    <row r="3411" spans="1:10" ht="14.5" x14ac:dyDescent="0.35">
      <c r="A3411" s="202">
        <v>29688</v>
      </c>
      <c r="B3411" s="202" t="s">
        <v>3269</v>
      </c>
      <c r="D3411" s="203">
        <v>21.1</v>
      </c>
      <c r="E3411" s="203" t="s">
        <v>215</v>
      </c>
      <c r="F3411" s="202">
        <v>2020</v>
      </c>
      <c r="G3411" s="202">
        <v>1070768051</v>
      </c>
      <c r="H3411">
        <v>4204152</v>
      </c>
      <c r="I3411">
        <v>227151</v>
      </c>
      <c r="J3411">
        <v>250833</v>
      </c>
    </row>
    <row r="3412" spans="1:10" ht="14.5" x14ac:dyDescent="0.35">
      <c r="A3412" s="202">
        <v>29688</v>
      </c>
      <c r="B3412" s="202" t="s">
        <v>3265</v>
      </c>
      <c r="D3412" s="203">
        <v>4</v>
      </c>
      <c r="E3412" s="203" t="s">
        <v>215</v>
      </c>
      <c r="F3412" s="202">
        <v>2020</v>
      </c>
      <c r="G3412" s="202">
        <v>103312455</v>
      </c>
      <c r="H3412">
        <v>172735</v>
      </c>
      <c r="I3412">
        <v>9056</v>
      </c>
      <c r="J3412">
        <v>3772</v>
      </c>
    </row>
    <row r="3413" spans="1:10" ht="14.5" x14ac:dyDescent="0.35">
      <c r="A3413" s="202">
        <v>29688</v>
      </c>
      <c r="B3413" s="202" t="s">
        <v>3266</v>
      </c>
      <c r="D3413" s="203">
        <v>9</v>
      </c>
      <c r="E3413" s="203" t="s">
        <v>215</v>
      </c>
      <c r="F3413" s="202">
        <v>2020</v>
      </c>
      <c r="G3413" s="202">
        <v>933377</v>
      </c>
      <c r="H3413">
        <v>1659</v>
      </c>
      <c r="I3413">
        <v>99</v>
      </c>
      <c r="J3413">
        <v>38</v>
      </c>
    </row>
    <row r="3414" spans="1:10" ht="14.5" x14ac:dyDescent="0.35">
      <c r="A3414" s="202">
        <v>29700</v>
      </c>
      <c r="B3414" s="202" t="s">
        <v>3270</v>
      </c>
      <c r="D3414" s="203">
        <v>1</v>
      </c>
      <c r="E3414" s="203" t="s">
        <v>215</v>
      </c>
      <c r="F3414" s="202">
        <v>2020</v>
      </c>
      <c r="G3414" s="202">
        <v>2472833</v>
      </c>
      <c r="H3414">
        <v>63076</v>
      </c>
      <c r="I3414">
        <v>1698</v>
      </c>
      <c r="J3414">
        <v>2544</v>
      </c>
    </row>
    <row r="3415" spans="1:10" ht="14.5" x14ac:dyDescent="0.35">
      <c r="A3415" s="202">
        <v>29700</v>
      </c>
      <c r="B3415" s="202" t="s">
        <v>3274</v>
      </c>
      <c r="D3415" s="203">
        <v>17.100000000000001</v>
      </c>
      <c r="E3415" s="203" t="s">
        <v>215</v>
      </c>
      <c r="F3415" s="202">
        <v>2020</v>
      </c>
      <c r="G3415" s="204">
        <v>387797</v>
      </c>
      <c r="H3415">
        <v>3550</v>
      </c>
      <c r="I3415">
        <v>209</v>
      </c>
      <c r="J3415">
        <v>357</v>
      </c>
    </row>
    <row r="3416" spans="1:10" ht="14.5" x14ac:dyDescent="0.35">
      <c r="A3416" s="202">
        <v>29700</v>
      </c>
      <c r="B3416" s="202" t="s">
        <v>3275</v>
      </c>
      <c r="D3416" s="203">
        <v>17.2</v>
      </c>
      <c r="E3416" s="203" t="s">
        <v>215</v>
      </c>
      <c r="F3416" s="202">
        <v>2020</v>
      </c>
      <c r="G3416" s="203">
        <v>6255978</v>
      </c>
      <c r="H3416">
        <v>6574</v>
      </c>
      <c r="I3416">
        <v>206</v>
      </c>
      <c r="J3416">
        <v>294</v>
      </c>
    </row>
    <row r="3417" spans="1:10" ht="14.5" x14ac:dyDescent="0.35">
      <c r="A3417" s="202">
        <v>29700</v>
      </c>
      <c r="B3417" s="202" t="s">
        <v>3271</v>
      </c>
      <c r="D3417" s="203">
        <v>2.1</v>
      </c>
      <c r="E3417" s="203" t="s">
        <v>215</v>
      </c>
      <c r="F3417" s="202">
        <v>2020</v>
      </c>
      <c r="G3417" s="202">
        <v>4890573</v>
      </c>
      <c r="H3417">
        <v>34163</v>
      </c>
      <c r="I3417">
        <v>911</v>
      </c>
      <c r="J3417">
        <v>1370</v>
      </c>
    </row>
    <row r="3418" spans="1:10" ht="14.5" x14ac:dyDescent="0.35">
      <c r="A3418" s="202">
        <v>29700</v>
      </c>
      <c r="B3418" s="202" t="s">
        <v>3276</v>
      </c>
      <c r="D3418" s="203">
        <v>21.2</v>
      </c>
      <c r="E3418" s="203" t="s">
        <v>215</v>
      </c>
      <c r="F3418" s="202">
        <v>2020</v>
      </c>
      <c r="G3418" s="202">
        <v>111620</v>
      </c>
      <c r="H3418">
        <v>4955</v>
      </c>
      <c r="I3418">
        <v>143</v>
      </c>
      <c r="J3418">
        <v>209</v>
      </c>
    </row>
    <row r="3419" spans="1:10" ht="14.5" x14ac:dyDescent="0.35">
      <c r="A3419" s="202">
        <v>29700</v>
      </c>
      <c r="B3419" s="202" t="s">
        <v>3272</v>
      </c>
      <c r="D3419" s="203">
        <v>5.0999999999999996</v>
      </c>
      <c r="E3419" s="203" t="s">
        <v>215</v>
      </c>
      <c r="F3419" s="202">
        <v>2020</v>
      </c>
      <c r="G3419" s="202">
        <v>305790</v>
      </c>
      <c r="H3419">
        <v>12909</v>
      </c>
      <c r="I3419">
        <v>157</v>
      </c>
      <c r="J3419">
        <v>355</v>
      </c>
    </row>
    <row r="3420" spans="1:10" ht="14.5" x14ac:dyDescent="0.35">
      <c r="A3420" s="202">
        <v>29700</v>
      </c>
      <c r="B3420" s="202" t="s">
        <v>3273</v>
      </c>
      <c r="D3420" s="203">
        <v>9</v>
      </c>
      <c r="E3420" s="203" t="s">
        <v>215</v>
      </c>
      <c r="F3420" s="202">
        <v>2020</v>
      </c>
      <c r="G3420" s="202">
        <v>2713342</v>
      </c>
      <c r="H3420">
        <v>8408</v>
      </c>
      <c r="I3420">
        <v>75</v>
      </c>
      <c r="J3420">
        <v>112</v>
      </c>
    </row>
    <row r="3421" spans="1:10" ht="14.5" x14ac:dyDescent="0.35">
      <c r="A3421" s="202">
        <v>29742</v>
      </c>
      <c r="B3421" s="202" t="s">
        <v>4581</v>
      </c>
      <c r="D3421" s="203">
        <v>17.100000000000001</v>
      </c>
      <c r="E3421" s="203" t="s">
        <v>215</v>
      </c>
      <c r="F3421" s="202">
        <v>2020</v>
      </c>
      <c r="G3421" s="204">
        <v>4999</v>
      </c>
      <c r="H3421">
        <v>29084</v>
      </c>
      <c r="I3421">
        <v>1513</v>
      </c>
      <c r="J3421">
        <v>6793</v>
      </c>
    </row>
    <row r="3422" spans="1:10" ht="14.5" x14ac:dyDescent="0.35">
      <c r="A3422" s="202">
        <v>29742</v>
      </c>
      <c r="B3422" s="202" t="s">
        <v>4582</v>
      </c>
      <c r="D3422" s="203">
        <v>17.2</v>
      </c>
      <c r="E3422" s="203" t="s">
        <v>215</v>
      </c>
      <c r="F3422" s="202">
        <v>2020</v>
      </c>
      <c r="G3422" s="203">
        <v>0</v>
      </c>
      <c r="H3422">
        <v>0</v>
      </c>
      <c r="I3422">
        <v>0</v>
      </c>
      <c r="J3422">
        <v>0</v>
      </c>
    </row>
    <row r="3423" spans="1:10" ht="14.5" x14ac:dyDescent="0.35">
      <c r="A3423" s="202">
        <v>29742</v>
      </c>
      <c r="B3423" s="202" t="s">
        <v>3280</v>
      </c>
      <c r="D3423" s="203">
        <v>19.100000000000001</v>
      </c>
      <c r="E3423" s="203" t="s">
        <v>215</v>
      </c>
      <c r="F3423" s="202">
        <v>2020</v>
      </c>
      <c r="G3423" s="205">
        <v>6124</v>
      </c>
      <c r="H3423">
        <v>408093</v>
      </c>
      <c r="I3423">
        <v>21232</v>
      </c>
      <c r="J3423">
        <v>95313</v>
      </c>
    </row>
    <row r="3424" spans="1:10" ht="14.5" x14ac:dyDescent="0.35">
      <c r="A3424" s="202">
        <v>29742</v>
      </c>
      <c r="B3424" s="202" t="s">
        <v>3281</v>
      </c>
      <c r="D3424" s="203">
        <v>19.2</v>
      </c>
      <c r="E3424" s="203" t="s">
        <v>215</v>
      </c>
      <c r="F3424" s="204">
        <v>2020</v>
      </c>
      <c r="G3424" s="206">
        <v>344991</v>
      </c>
      <c r="H3424">
        <v>0</v>
      </c>
      <c r="I3424">
        <v>0</v>
      </c>
      <c r="J3424">
        <v>0</v>
      </c>
    </row>
    <row r="3425" spans="1:10" ht="14.5" x14ac:dyDescent="0.35">
      <c r="A3425" s="202">
        <v>29742</v>
      </c>
      <c r="B3425" s="202" t="s">
        <v>3282</v>
      </c>
      <c r="D3425" s="203">
        <v>19.3</v>
      </c>
      <c r="E3425" s="203" t="s">
        <v>215</v>
      </c>
      <c r="F3425" s="204">
        <v>2020</v>
      </c>
      <c r="G3425" s="205">
        <v>118431</v>
      </c>
      <c r="H3425">
        <v>70860</v>
      </c>
      <c r="I3425">
        <v>3687</v>
      </c>
      <c r="J3425">
        <v>16550</v>
      </c>
    </row>
    <row r="3426" spans="1:10" ht="14.5" x14ac:dyDescent="0.35">
      <c r="A3426" s="202">
        <v>29742</v>
      </c>
      <c r="B3426" s="202" t="s">
        <v>3283</v>
      </c>
      <c r="D3426" s="203">
        <v>19.399999999999999</v>
      </c>
      <c r="E3426" s="203" t="s">
        <v>215</v>
      </c>
      <c r="F3426" s="204">
        <v>2020</v>
      </c>
      <c r="G3426" s="206">
        <v>2692623</v>
      </c>
      <c r="H3426">
        <v>0</v>
      </c>
      <c r="I3426">
        <v>0</v>
      </c>
      <c r="J3426">
        <v>0</v>
      </c>
    </row>
    <row r="3427" spans="1:10" ht="14.5" x14ac:dyDescent="0.35">
      <c r="A3427" s="202">
        <v>29742</v>
      </c>
      <c r="B3427" s="202" t="s">
        <v>3284</v>
      </c>
      <c r="D3427" s="203">
        <v>21.2</v>
      </c>
      <c r="E3427" s="203" t="s">
        <v>215</v>
      </c>
      <c r="F3427" s="202">
        <v>2020</v>
      </c>
      <c r="G3427" s="202">
        <v>451773</v>
      </c>
      <c r="H3427">
        <v>52833</v>
      </c>
      <c r="I3427">
        <v>2749</v>
      </c>
      <c r="J3427">
        <v>12339</v>
      </c>
    </row>
    <row r="3428" spans="1:10" ht="14.5" x14ac:dyDescent="0.35">
      <c r="A3428" s="202">
        <v>29742</v>
      </c>
      <c r="B3428" s="202" t="s">
        <v>3277</v>
      </c>
      <c r="D3428" s="203">
        <v>4</v>
      </c>
      <c r="E3428" s="203" t="s">
        <v>215</v>
      </c>
      <c r="F3428" s="202">
        <v>2020</v>
      </c>
      <c r="G3428" s="202">
        <v>3681877</v>
      </c>
      <c r="H3428">
        <v>261472</v>
      </c>
      <c r="I3428">
        <v>13604</v>
      </c>
      <c r="J3428">
        <v>61068</v>
      </c>
    </row>
    <row r="3429" spans="1:10" ht="14.5" x14ac:dyDescent="0.35">
      <c r="A3429" s="202">
        <v>29742</v>
      </c>
      <c r="B3429" s="202" t="s">
        <v>3278</v>
      </c>
      <c r="D3429" s="203">
        <v>5.0999999999999996</v>
      </c>
      <c r="E3429" s="203" t="s">
        <v>215</v>
      </c>
      <c r="F3429" s="202">
        <v>2020</v>
      </c>
      <c r="G3429" s="202">
        <v>1761963</v>
      </c>
      <c r="H3429">
        <v>152017</v>
      </c>
      <c r="I3429">
        <v>7909</v>
      </c>
      <c r="J3429">
        <v>35504</v>
      </c>
    </row>
    <row r="3430" spans="1:10" ht="14.5" x14ac:dyDescent="0.35">
      <c r="A3430" s="202">
        <v>29742</v>
      </c>
      <c r="B3430" s="202" t="s">
        <v>3279</v>
      </c>
      <c r="D3430" s="203">
        <v>9</v>
      </c>
      <c r="E3430" s="203" t="s">
        <v>215</v>
      </c>
      <c r="F3430" s="202">
        <v>2020</v>
      </c>
      <c r="G3430" s="202">
        <v>12427</v>
      </c>
      <c r="H3430">
        <v>2155</v>
      </c>
      <c r="I3430">
        <v>112</v>
      </c>
      <c r="J3430">
        <v>503</v>
      </c>
    </row>
    <row r="3431" spans="1:10" ht="14.5" x14ac:dyDescent="0.35">
      <c r="A3431" s="202">
        <v>29831</v>
      </c>
      <c r="B3431" s="202" t="s">
        <v>3285</v>
      </c>
      <c r="D3431" s="203">
        <v>1</v>
      </c>
      <c r="E3431" s="203" t="s">
        <v>215</v>
      </c>
      <c r="F3431" s="202">
        <v>2020</v>
      </c>
      <c r="G3431" s="202">
        <v>55301</v>
      </c>
      <c r="H3431">
        <v>2847</v>
      </c>
      <c r="I3431">
        <v>573</v>
      </c>
      <c r="J3431">
        <v>1289</v>
      </c>
    </row>
    <row r="3432" spans="1:10" ht="14.5" x14ac:dyDescent="0.35">
      <c r="A3432" s="202">
        <v>29831</v>
      </c>
      <c r="B3432" s="202" t="s">
        <v>3288</v>
      </c>
      <c r="D3432" s="203">
        <v>17.100000000000001</v>
      </c>
      <c r="E3432" s="203" t="s">
        <v>215</v>
      </c>
      <c r="F3432" s="202">
        <v>2020</v>
      </c>
      <c r="G3432" s="204">
        <v>7935</v>
      </c>
      <c r="H3432">
        <v>177</v>
      </c>
      <c r="I3432">
        <v>2</v>
      </c>
      <c r="J3432">
        <v>4</v>
      </c>
    </row>
    <row r="3433" spans="1:10" ht="14.5" x14ac:dyDescent="0.35">
      <c r="A3433" s="202">
        <v>29831</v>
      </c>
      <c r="B3433" s="202" t="s">
        <v>4583</v>
      </c>
      <c r="D3433" s="203">
        <v>17.2</v>
      </c>
      <c r="E3433" s="203" t="s">
        <v>215</v>
      </c>
      <c r="F3433" s="202">
        <v>2020</v>
      </c>
      <c r="G3433" s="203">
        <v>0</v>
      </c>
      <c r="H3433">
        <v>0</v>
      </c>
      <c r="I3433">
        <v>0</v>
      </c>
      <c r="J3433">
        <v>0</v>
      </c>
    </row>
    <row r="3434" spans="1:10" ht="14.5" x14ac:dyDescent="0.35">
      <c r="A3434" s="202">
        <v>29831</v>
      </c>
      <c r="B3434" s="202" t="s">
        <v>3286</v>
      </c>
      <c r="D3434" s="203">
        <v>2.1</v>
      </c>
      <c r="E3434" s="203" t="s">
        <v>215</v>
      </c>
      <c r="F3434" s="202">
        <v>2020</v>
      </c>
      <c r="G3434" s="202">
        <v>18318</v>
      </c>
      <c r="H3434">
        <v>876</v>
      </c>
      <c r="I3434">
        <v>188</v>
      </c>
      <c r="J3434">
        <v>416</v>
      </c>
    </row>
    <row r="3435" spans="1:10" ht="14.5" x14ac:dyDescent="0.35">
      <c r="A3435" s="202">
        <v>29831</v>
      </c>
      <c r="B3435" s="202" t="s">
        <v>3287</v>
      </c>
      <c r="D3435" s="203">
        <v>4</v>
      </c>
      <c r="E3435" s="203" t="s">
        <v>215</v>
      </c>
      <c r="F3435" s="202">
        <v>2020</v>
      </c>
      <c r="G3435" s="202">
        <v>2038735</v>
      </c>
      <c r="H3435">
        <v>3625</v>
      </c>
      <c r="I3435">
        <v>14</v>
      </c>
      <c r="J3435">
        <v>124</v>
      </c>
    </row>
    <row r="3436" spans="1:10" ht="14.5" x14ac:dyDescent="0.35">
      <c r="A3436" s="202">
        <v>29874</v>
      </c>
      <c r="B3436" s="202" t="s">
        <v>3289</v>
      </c>
      <c r="D3436" s="203">
        <v>1</v>
      </c>
      <c r="E3436" s="203" t="s">
        <v>215</v>
      </c>
      <c r="F3436" s="202">
        <v>2020</v>
      </c>
      <c r="G3436" s="202">
        <v>10278</v>
      </c>
      <c r="H3436">
        <v>745</v>
      </c>
      <c r="I3436">
        <v>97</v>
      </c>
      <c r="J3436">
        <v>112</v>
      </c>
    </row>
    <row r="3437" spans="1:10" ht="14.5" x14ac:dyDescent="0.35">
      <c r="A3437" s="202">
        <v>29874</v>
      </c>
      <c r="B3437" s="202" t="s">
        <v>3292</v>
      </c>
      <c r="D3437" s="203">
        <v>17.100000000000001</v>
      </c>
      <c r="E3437" s="203" t="s">
        <v>215</v>
      </c>
      <c r="F3437" s="202">
        <v>2020</v>
      </c>
      <c r="G3437" s="204">
        <v>13247073</v>
      </c>
      <c r="H3437">
        <v>33902</v>
      </c>
      <c r="I3437">
        <v>1406</v>
      </c>
      <c r="J3437">
        <v>2106</v>
      </c>
    </row>
    <row r="3438" spans="1:10" ht="14.5" x14ac:dyDescent="0.35">
      <c r="A3438" s="202">
        <v>29874</v>
      </c>
      <c r="B3438" s="202" t="s">
        <v>3293</v>
      </c>
      <c r="D3438" s="203">
        <v>17.2</v>
      </c>
      <c r="E3438" s="203" t="s">
        <v>215</v>
      </c>
      <c r="F3438" s="202">
        <v>2020</v>
      </c>
      <c r="G3438" s="203">
        <v>6362174</v>
      </c>
      <c r="H3438">
        <v>114071</v>
      </c>
      <c r="I3438">
        <v>4143</v>
      </c>
      <c r="J3438">
        <v>6497</v>
      </c>
    </row>
    <row r="3439" spans="1:10" ht="14.5" x14ac:dyDescent="0.35">
      <c r="A3439" s="202">
        <v>29874</v>
      </c>
      <c r="B3439" s="202" t="s">
        <v>3294</v>
      </c>
      <c r="D3439" s="203">
        <v>18</v>
      </c>
      <c r="E3439" s="203" t="s">
        <v>215</v>
      </c>
      <c r="F3439" s="202">
        <v>2020</v>
      </c>
      <c r="G3439" s="202">
        <v>10378</v>
      </c>
      <c r="H3439">
        <v>1596</v>
      </c>
      <c r="I3439">
        <v>78</v>
      </c>
      <c r="J3439">
        <v>111</v>
      </c>
    </row>
    <row r="3440" spans="1:10" ht="14.5" x14ac:dyDescent="0.35">
      <c r="A3440" s="202">
        <v>29874</v>
      </c>
      <c r="B3440" s="202" t="s">
        <v>3295</v>
      </c>
      <c r="D3440" s="203">
        <v>19.3</v>
      </c>
      <c r="E3440" s="203" t="s">
        <v>215</v>
      </c>
      <c r="F3440" s="204">
        <v>2020</v>
      </c>
      <c r="G3440" s="205">
        <v>317</v>
      </c>
      <c r="H3440">
        <v>1735</v>
      </c>
      <c r="I3440">
        <v>163</v>
      </c>
      <c r="J3440">
        <v>199</v>
      </c>
    </row>
    <row r="3441" spans="1:10" ht="14.5" x14ac:dyDescent="0.35">
      <c r="A3441" s="202">
        <v>29874</v>
      </c>
      <c r="B3441" s="202" t="s">
        <v>3296</v>
      </c>
      <c r="D3441" s="203">
        <v>19.399999999999999</v>
      </c>
      <c r="E3441" s="203" t="s">
        <v>215</v>
      </c>
      <c r="F3441" s="204">
        <v>2020</v>
      </c>
      <c r="G3441" s="206">
        <v>124687</v>
      </c>
      <c r="H3441">
        <v>0</v>
      </c>
      <c r="I3441">
        <v>0</v>
      </c>
      <c r="J3441">
        <v>0</v>
      </c>
    </row>
    <row r="3442" spans="1:10" ht="14.5" x14ac:dyDescent="0.35">
      <c r="A3442" s="202">
        <v>29874</v>
      </c>
      <c r="B3442" s="202" t="s">
        <v>3290</v>
      </c>
      <c r="D3442" s="203">
        <v>2.1</v>
      </c>
      <c r="E3442" s="203" t="s">
        <v>215</v>
      </c>
      <c r="F3442" s="202">
        <v>2020</v>
      </c>
      <c r="G3442" s="202">
        <v>17737</v>
      </c>
      <c r="H3442">
        <v>854</v>
      </c>
      <c r="I3442">
        <v>11</v>
      </c>
      <c r="J3442">
        <v>28</v>
      </c>
    </row>
    <row r="3443" spans="1:10" ht="14.5" x14ac:dyDescent="0.35">
      <c r="A3443" s="202">
        <v>29874</v>
      </c>
      <c r="B3443" s="202" t="s">
        <v>3297</v>
      </c>
      <c r="D3443" s="203">
        <v>21.2</v>
      </c>
      <c r="E3443" s="203" t="s">
        <v>215</v>
      </c>
      <c r="F3443" s="202">
        <v>2020</v>
      </c>
      <c r="G3443" s="202">
        <v>32887</v>
      </c>
      <c r="H3443">
        <v>379</v>
      </c>
      <c r="I3443">
        <v>34</v>
      </c>
      <c r="J3443">
        <v>42</v>
      </c>
    </row>
    <row r="3444" spans="1:10" ht="14.5" x14ac:dyDescent="0.35">
      <c r="A3444" s="202">
        <v>29874</v>
      </c>
      <c r="B3444" s="202" t="s">
        <v>3298</v>
      </c>
      <c r="D3444" s="203">
        <v>24</v>
      </c>
      <c r="E3444" s="203" t="s">
        <v>215</v>
      </c>
      <c r="F3444" s="202">
        <v>2020</v>
      </c>
      <c r="G3444" s="202">
        <v>13660845</v>
      </c>
      <c r="H3444">
        <v>110446</v>
      </c>
      <c r="I3444">
        <v>4012</v>
      </c>
      <c r="J3444">
        <v>6290</v>
      </c>
    </row>
    <row r="3445" spans="1:10" ht="14.5" x14ac:dyDescent="0.35">
      <c r="A3445" s="202">
        <v>29874</v>
      </c>
      <c r="B3445" s="202" t="s">
        <v>3291</v>
      </c>
      <c r="D3445" s="203">
        <v>9</v>
      </c>
      <c r="E3445" s="203" t="s">
        <v>215</v>
      </c>
      <c r="F3445" s="202">
        <v>2020</v>
      </c>
      <c r="G3445" s="202">
        <v>423664</v>
      </c>
      <c r="H3445">
        <v>21183</v>
      </c>
      <c r="I3445">
        <v>644</v>
      </c>
      <c r="J3445">
        <v>1081</v>
      </c>
    </row>
    <row r="3446" spans="1:10" ht="14.5" x14ac:dyDescent="0.35">
      <c r="A3446" s="202">
        <v>29980</v>
      </c>
      <c r="B3446" s="202" t="s">
        <v>3299</v>
      </c>
      <c r="D3446" s="203">
        <v>17.100000000000001</v>
      </c>
      <c r="E3446" s="203" t="s">
        <v>215</v>
      </c>
      <c r="F3446" s="202">
        <v>2020</v>
      </c>
      <c r="G3446" s="204">
        <v>80669</v>
      </c>
      <c r="H3446">
        <v>2524</v>
      </c>
      <c r="I3446">
        <v>3</v>
      </c>
      <c r="J3446">
        <v>8</v>
      </c>
    </row>
    <row r="3447" spans="1:10" ht="14.5" x14ac:dyDescent="0.35">
      <c r="A3447" s="202">
        <v>29980</v>
      </c>
      <c r="B3447" s="202" t="s">
        <v>4584</v>
      </c>
      <c r="D3447" s="203">
        <v>17.2</v>
      </c>
      <c r="E3447" s="203" t="s">
        <v>215</v>
      </c>
      <c r="F3447" s="202">
        <v>2020</v>
      </c>
      <c r="G3447" s="203">
        <v>0</v>
      </c>
      <c r="H3447">
        <v>0</v>
      </c>
      <c r="I3447">
        <v>0</v>
      </c>
      <c r="J3447">
        <v>0</v>
      </c>
    </row>
    <row r="3448" spans="1:10" ht="14.5" x14ac:dyDescent="0.35">
      <c r="A3448" s="202">
        <v>30104</v>
      </c>
      <c r="B3448" s="202" t="s">
        <v>3302</v>
      </c>
      <c r="D3448" s="203">
        <v>17.100000000000001</v>
      </c>
      <c r="E3448" s="203" t="s">
        <v>215</v>
      </c>
      <c r="F3448" s="202">
        <v>2020</v>
      </c>
      <c r="G3448" s="204">
        <v>7367470</v>
      </c>
      <c r="H3448">
        <v>47786</v>
      </c>
      <c r="I3448">
        <v>4086</v>
      </c>
      <c r="J3448">
        <v>5007</v>
      </c>
    </row>
    <row r="3449" spans="1:10" ht="14.5" x14ac:dyDescent="0.35">
      <c r="A3449" s="202">
        <v>30104</v>
      </c>
      <c r="B3449" s="202" t="s">
        <v>3303</v>
      </c>
      <c r="D3449" s="203">
        <v>17.2</v>
      </c>
      <c r="E3449" s="203" t="s">
        <v>215</v>
      </c>
      <c r="F3449" s="202">
        <v>2020</v>
      </c>
      <c r="G3449" s="203">
        <v>636060</v>
      </c>
      <c r="H3449">
        <v>6742</v>
      </c>
      <c r="I3449">
        <v>404</v>
      </c>
      <c r="J3449">
        <v>662</v>
      </c>
    </row>
    <row r="3450" spans="1:10" ht="14.5" x14ac:dyDescent="0.35">
      <c r="A3450" s="202">
        <v>30104</v>
      </c>
      <c r="B3450" s="202" t="s">
        <v>3304</v>
      </c>
      <c r="D3450" s="203">
        <v>18</v>
      </c>
      <c r="E3450" s="203" t="s">
        <v>215</v>
      </c>
      <c r="F3450" s="202">
        <v>2020</v>
      </c>
      <c r="G3450" s="202">
        <v>1076271</v>
      </c>
      <c r="H3450">
        <v>2493</v>
      </c>
      <c r="I3450">
        <v>210</v>
      </c>
      <c r="J3450">
        <v>282</v>
      </c>
    </row>
    <row r="3451" spans="1:10" ht="14.5" x14ac:dyDescent="0.35">
      <c r="A3451" s="202">
        <v>30104</v>
      </c>
      <c r="B3451" s="202" t="s">
        <v>3305</v>
      </c>
      <c r="D3451" s="203">
        <v>19.100000000000001</v>
      </c>
      <c r="E3451" s="203" t="s">
        <v>215</v>
      </c>
      <c r="F3451" s="202">
        <v>2020</v>
      </c>
      <c r="G3451" s="205">
        <v>6449</v>
      </c>
      <c r="H3451">
        <v>296849</v>
      </c>
      <c r="I3451">
        <v>45849</v>
      </c>
      <c r="J3451">
        <v>29045</v>
      </c>
    </row>
    <row r="3452" spans="1:10" ht="14.5" x14ac:dyDescent="0.35">
      <c r="A3452" s="202">
        <v>30104</v>
      </c>
      <c r="B3452" s="202" t="s">
        <v>3306</v>
      </c>
      <c r="D3452" s="203">
        <v>19.2</v>
      </c>
      <c r="E3452" s="203" t="s">
        <v>215</v>
      </c>
      <c r="F3452" s="204">
        <v>2020</v>
      </c>
      <c r="G3452" s="206">
        <v>69082</v>
      </c>
      <c r="H3452">
        <v>0</v>
      </c>
      <c r="I3452">
        <v>0</v>
      </c>
      <c r="J3452">
        <v>0</v>
      </c>
    </row>
    <row r="3453" spans="1:10" ht="14.5" x14ac:dyDescent="0.35">
      <c r="A3453" s="202">
        <v>30104</v>
      </c>
      <c r="B3453" s="202" t="s">
        <v>3307</v>
      </c>
      <c r="D3453" s="203">
        <v>19.3</v>
      </c>
      <c r="E3453" s="203" t="s">
        <v>215</v>
      </c>
      <c r="F3453" s="204">
        <v>2020</v>
      </c>
      <c r="G3453" s="205">
        <v>13120</v>
      </c>
      <c r="H3453">
        <v>20482</v>
      </c>
      <c r="I3453">
        <v>1281</v>
      </c>
      <c r="J3453">
        <v>1716</v>
      </c>
    </row>
    <row r="3454" spans="1:10" ht="14.5" x14ac:dyDescent="0.35">
      <c r="A3454" s="202">
        <v>30104</v>
      </c>
      <c r="B3454" s="202" t="s">
        <v>3308</v>
      </c>
      <c r="D3454" s="203">
        <v>19.399999999999999</v>
      </c>
      <c r="E3454" s="203" t="s">
        <v>215</v>
      </c>
      <c r="F3454" s="204">
        <v>2020</v>
      </c>
      <c r="G3454" s="206">
        <v>2622531</v>
      </c>
      <c r="H3454">
        <v>0</v>
      </c>
      <c r="I3454">
        <v>0</v>
      </c>
      <c r="J3454">
        <v>0</v>
      </c>
    </row>
    <row r="3455" spans="1:10" ht="14.5" x14ac:dyDescent="0.35">
      <c r="A3455" s="202">
        <v>30104</v>
      </c>
      <c r="B3455" s="202" t="s">
        <v>3309</v>
      </c>
      <c r="D3455" s="203">
        <v>21.1</v>
      </c>
      <c r="E3455" s="203" t="s">
        <v>215</v>
      </c>
      <c r="F3455" s="202">
        <v>2020</v>
      </c>
      <c r="G3455" s="202">
        <v>105484</v>
      </c>
      <c r="H3455">
        <v>155527</v>
      </c>
      <c r="I3455">
        <v>23491</v>
      </c>
      <c r="J3455">
        <v>14359</v>
      </c>
    </row>
    <row r="3456" spans="1:10" ht="14.5" x14ac:dyDescent="0.35">
      <c r="A3456" s="202">
        <v>30104</v>
      </c>
      <c r="B3456" s="202" t="s">
        <v>3310</v>
      </c>
      <c r="D3456" s="203">
        <v>21.2</v>
      </c>
      <c r="E3456" s="203" t="s">
        <v>215</v>
      </c>
      <c r="F3456" s="202">
        <v>2020</v>
      </c>
      <c r="G3456" s="202">
        <v>631636</v>
      </c>
      <c r="H3456">
        <v>6511</v>
      </c>
      <c r="I3456">
        <v>381</v>
      </c>
      <c r="J3456">
        <v>541</v>
      </c>
    </row>
    <row r="3457" spans="1:10" ht="14.5" x14ac:dyDescent="0.35">
      <c r="A3457" s="202">
        <v>30104</v>
      </c>
      <c r="B3457" s="202" t="s">
        <v>3300</v>
      </c>
      <c r="D3457" s="203">
        <v>5.0999999999999996</v>
      </c>
      <c r="E3457" s="203" t="s">
        <v>215</v>
      </c>
      <c r="F3457" s="202">
        <v>2020</v>
      </c>
      <c r="G3457" s="202">
        <v>18718709</v>
      </c>
      <c r="H3457">
        <v>134294</v>
      </c>
      <c r="I3457">
        <v>8818</v>
      </c>
      <c r="J3457">
        <v>12301</v>
      </c>
    </row>
    <row r="3458" spans="1:10" ht="14.5" x14ac:dyDescent="0.35">
      <c r="A3458" s="202">
        <v>30104</v>
      </c>
      <c r="B3458" s="202" t="s">
        <v>3301</v>
      </c>
      <c r="D3458" s="203">
        <v>5.2</v>
      </c>
      <c r="E3458" s="203" t="s">
        <v>215</v>
      </c>
      <c r="F3458" s="202">
        <v>2020</v>
      </c>
      <c r="G3458" s="202">
        <v>8644700</v>
      </c>
      <c r="H3458">
        <v>76127</v>
      </c>
      <c r="I3458">
        <v>5352</v>
      </c>
      <c r="J3458">
        <v>7810</v>
      </c>
    </row>
    <row r="3459" spans="1:10" ht="14.5" x14ac:dyDescent="0.35">
      <c r="A3459" s="202">
        <v>30104</v>
      </c>
      <c r="B3459" s="202" t="s">
        <v>4585</v>
      </c>
      <c r="D3459" s="203">
        <v>9</v>
      </c>
      <c r="E3459" s="203" t="s">
        <v>215</v>
      </c>
      <c r="F3459" s="202">
        <v>2020</v>
      </c>
      <c r="G3459" s="202">
        <v>506</v>
      </c>
      <c r="H3459">
        <v>603</v>
      </c>
      <c r="I3459">
        <v>74</v>
      </c>
      <c r="J3459">
        <v>63</v>
      </c>
    </row>
    <row r="3460" spans="1:10" ht="14.5" x14ac:dyDescent="0.35">
      <c r="A3460" s="202">
        <v>30210</v>
      </c>
      <c r="B3460" s="202" t="s">
        <v>3311</v>
      </c>
      <c r="D3460" s="203">
        <v>19.100000000000001</v>
      </c>
      <c r="E3460" s="203" t="s">
        <v>215</v>
      </c>
      <c r="F3460" s="202">
        <v>2020</v>
      </c>
      <c r="G3460" s="205">
        <v>7215</v>
      </c>
      <c r="H3460">
        <v>924967</v>
      </c>
      <c r="I3460">
        <v>57506</v>
      </c>
      <c r="J3460">
        <v>73063</v>
      </c>
    </row>
    <row r="3461" spans="1:10" ht="14.5" x14ac:dyDescent="0.35">
      <c r="A3461" s="202">
        <v>30210</v>
      </c>
      <c r="B3461" s="202" t="s">
        <v>3312</v>
      </c>
      <c r="D3461" s="203">
        <v>19.2</v>
      </c>
      <c r="E3461" s="203" t="s">
        <v>215</v>
      </c>
      <c r="F3461" s="204">
        <v>2020</v>
      </c>
      <c r="G3461" s="206">
        <v>260557</v>
      </c>
      <c r="H3461">
        <v>0</v>
      </c>
      <c r="I3461">
        <v>0</v>
      </c>
      <c r="J3461">
        <v>0</v>
      </c>
    </row>
    <row r="3462" spans="1:10" ht="14.5" x14ac:dyDescent="0.35">
      <c r="A3462" s="202">
        <v>30210</v>
      </c>
      <c r="B3462" s="202" t="s">
        <v>3313</v>
      </c>
      <c r="D3462" s="203">
        <v>21.1</v>
      </c>
      <c r="E3462" s="203" t="s">
        <v>215</v>
      </c>
      <c r="F3462" s="202">
        <v>2020</v>
      </c>
      <c r="G3462" s="202">
        <v>240726</v>
      </c>
      <c r="H3462">
        <v>459976</v>
      </c>
      <c r="I3462">
        <v>28753</v>
      </c>
      <c r="J3462">
        <v>36532</v>
      </c>
    </row>
    <row r="3463" spans="1:10" ht="14.5" x14ac:dyDescent="0.35">
      <c r="A3463" s="202">
        <v>30945</v>
      </c>
      <c r="B3463" s="202" t="s">
        <v>3314</v>
      </c>
      <c r="D3463" s="203">
        <v>21.2</v>
      </c>
      <c r="E3463" s="203" t="s">
        <v>215</v>
      </c>
      <c r="F3463" s="202">
        <v>2020</v>
      </c>
      <c r="G3463" s="202">
        <v>481</v>
      </c>
      <c r="H3463">
        <v>-2</v>
      </c>
      <c r="I3463">
        <v>0</v>
      </c>
      <c r="J3463">
        <v>3</v>
      </c>
    </row>
    <row r="3464" spans="1:10" ht="14.5" x14ac:dyDescent="0.35">
      <c r="A3464" s="202">
        <v>31003</v>
      </c>
      <c r="B3464" s="202" t="s">
        <v>3315</v>
      </c>
      <c r="D3464" s="203">
        <v>1</v>
      </c>
      <c r="E3464" s="203" t="s">
        <v>215</v>
      </c>
      <c r="F3464" s="202">
        <v>2020</v>
      </c>
      <c r="G3464" s="202">
        <v>46857</v>
      </c>
      <c r="H3464">
        <v>301</v>
      </c>
      <c r="I3464">
        <v>14</v>
      </c>
      <c r="J3464">
        <v>33</v>
      </c>
    </row>
    <row r="3465" spans="1:10" ht="14.5" x14ac:dyDescent="0.35">
      <c r="A3465" s="202">
        <v>31003</v>
      </c>
      <c r="B3465" s="202" t="s">
        <v>3320</v>
      </c>
      <c r="D3465" s="203">
        <v>17.100000000000001</v>
      </c>
      <c r="E3465" s="203" t="s">
        <v>215</v>
      </c>
      <c r="F3465" s="202">
        <v>2020</v>
      </c>
      <c r="G3465" s="204">
        <v>874419</v>
      </c>
      <c r="H3465">
        <v>7305</v>
      </c>
      <c r="I3465">
        <v>282</v>
      </c>
      <c r="J3465">
        <v>696</v>
      </c>
    </row>
    <row r="3466" spans="1:10" ht="14.5" x14ac:dyDescent="0.35">
      <c r="A3466" s="202">
        <v>31003</v>
      </c>
      <c r="B3466" s="202" t="s">
        <v>3321</v>
      </c>
      <c r="D3466" s="203">
        <v>17.2</v>
      </c>
      <c r="E3466" s="203" t="s">
        <v>215</v>
      </c>
      <c r="F3466" s="202">
        <v>2020</v>
      </c>
      <c r="G3466" s="203">
        <v>55610</v>
      </c>
      <c r="H3466">
        <v>226</v>
      </c>
      <c r="I3466">
        <v>10</v>
      </c>
      <c r="J3466">
        <v>22</v>
      </c>
    </row>
    <row r="3467" spans="1:10" ht="14.5" x14ac:dyDescent="0.35">
      <c r="A3467" s="202">
        <v>31003</v>
      </c>
      <c r="B3467" s="202" t="s">
        <v>3322</v>
      </c>
      <c r="D3467" s="203">
        <v>18</v>
      </c>
      <c r="E3467" s="203" t="s">
        <v>215</v>
      </c>
      <c r="F3467" s="202">
        <v>2020</v>
      </c>
      <c r="G3467" s="202">
        <v>202186</v>
      </c>
      <c r="H3467">
        <v>1244</v>
      </c>
      <c r="I3467">
        <v>59</v>
      </c>
      <c r="J3467">
        <v>133</v>
      </c>
    </row>
    <row r="3468" spans="1:10" ht="14.5" x14ac:dyDescent="0.35">
      <c r="A3468" s="202">
        <v>31003</v>
      </c>
      <c r="B3468" s="202" t="s">
        <v>3323</v>
      </c>
      <c r="D3468" s="203">
        <v>19.3</v>
      </c>
      <c r="E3468" s="203" t="s">
        <v>215</v>
      </c>
      <c r="F3468" s="204">
        <v>2020</v>
      </c>
      <c r="G3468" s="205">
        <v>5354</v>
      </c>
      <c r="H3468">
        <v>12330</v>
      </c>
      <c r="I3468">
        <v>454</v>
      </c>
      <c r="J3468">
        <v>1172</v>
      </c>
    </row>
    <row r="3469" spans="1:10" ht="14.5" x14ac:dyDescent="0.35">
      <c r="A3469" s="202">
        <v>31003</v>
      </c>
      <c r="B3469" s="202" t="s">
        <v>3324</v>
      </c>
      <c r="D3469" s="203">
        <v>19.399999999999999</v>
      </c>
      <c r="E3469" s="203" t="s">
        <v>215</v>
      </c>
      <c r="F3469" s="204">
        <v>2020</v>
      </c>
      <c r="G3469" s="206">
        <v>1490402</v>
      </c>
      <c r="H3469">
        <v>0</v>
      </c>
      <c r="I3469">
        <v>0</v>
      </c>
      <c r="J3469">
        <v>0</v>
      </c>
    </row>
    <row r="3470" spans="1:10" ht="14.5" x14ac:dyDescent="0.35">
      <c r="A3470" s="202">
        <v>31003</v>
      </c>
      <c r="B3470" s="202" t="s">
        <v>3316</v>
      </c>
      <c r="D3470" s="203">
        <v>2.1</v>
      </c>
      <c r="E3470" s="203" t="s">
        <v>215</v>
      </c>
      <c r="F3470" s="202">
        <v>2020</v>
      </c>
      <c r="G3470" s="202">
        <v>142755</v>
      </c>
      <c r="H3470">
        <v>461</v>
      </c>
      <c r="I3470">
        <v>20</v>
      </c>
      <c r="J3470">
        <v>46</v>
      </c>
    </row>
    <row r="3471" spans="1:10" ht="14.5" x14ac:dyDescent="0.35">
      <c r="A3471" s="202">
        <v>31003</v>
      </c>
      <c r="B3471" s="202" t="s">
        <v>3325</v>
      </c>
      <c r="D3471" s="203">
        <v>21.2</v>
      </c>
      <c r="E3471" s="203" t="s">
        <v>215</v>
      </c>
      <c r="F3471" s="202">
        <v>2020</v>
      </c>
      <c r="G3471" s="202">
        <v>508293</v>
      </c>
      <c r="H3471">
        <v>4848</v>
      </c>
      <c r="I3471">
        <v>180</v>
      </c>
      <c r="J3471">
        <v>462</v>
      </c>
    </row>
    <row r="3472" spans="1:10" ht="14.5" x14ac:dyDescent="0.35">
      <c r="A3472" s="202">
        <v>31003</v>
      </c>
      <c r="B3472" s="202" t="s">
        <v>3317</v>
      </c>
      <c r="D3472" s="203">
        <v>5.0999999999999996</v>
      </c>
      <c r="E3472" s="203" t="s">
        <v>215</v>
      </c>
      <c r="F3472" s="202">
        <v>2020</v>
      </c>
      <c r="G3472" s="202">
        <v>4137501</v>
      </c>
      <c r="H3472">
        <v>54709</v>
      </c>
      <c r="I3472">
        <v>2274</v>
      </c>
      <c r="J3472">
        <v>5780</v>
      </c>
    </row>
    <row r="3473" spans="1:10" ht="14.5" x14ac:dyDescent="0.35">
      <c r="A3473" s="202">
        <v>31003</v>
      </c>
      <c r="B3473" s="202" t="s">
        <v>3318</v>
      </c>
      <c r="D3473" s="203">
        <v>5.2</v>
      </c>
      <c r="E3473" s="203" t="s">
        <v>215</v>
      </c>
      <c r="F3473" s="202">
        <v>2020</v>
      </c>
      <c r="G3473" s="202">
        <v>2342890</v>
      </c>
      <c r="H3473">
        <v>36263</v>
      </c>
      <c r="I3473">
        <v>1546</v>
      </c>
      <c r="J3473">
        <v>3809</v>
      </c>
    </row>
    <row r="3474" spans="1:10" ht="14.5" x14ac:dyDescent="0.35">
      <c r="A3474" s="202">
        <v>31003</v>
      </c>
      <c r="B3474" s="202" t="s">
        <v>3319</v>
      </c>
      <c r="D3474" s="203">
        <v>9</v>
      </c>
      <c r="E3474" s="203" t="s">
        <v>215</v>
      </c>
      <c r="F3474" s="202">
        <v>2020</v>
      </c>
      <c r="G3474" s="202">
        <v>66213</v>
      </c>
      <c r="H3474">
        <v>502</v>
      </c>
      <c r="I3474">
        <v>23</v>
      </c>
      <c r="J3474">
        <v>53</v>
      </c>
    </row>
    <row r="3475" spans="1:10" ht="14.5" x14ac:dyDescent="0.35">
      <c r="A3475" s="202">
        <v>31089</v>
      </c>
      <c r="B3475" s="202" t="s">
        <v>4586</v>
      </c>
      <c r="D3475" s="203">
        <v>19.3</v>
      </c>
      <c r="E3475" s="203" t="s">
        <v>215</v>
      </c>
      <c r="F3475" s="204">
        <v>2020</v>
      </c>
      <c r="G3475" s="205">
        <v>0</v>
      </c>
      <c r="H3475">
        <v>2582</v>
      </c>
      <c r="I3475">
        <v>72</v>
      </c>
      <c r="J3475">
        <v>254</v>
      </c>
    </row>
    <row r="3476" spans="1:10" ht="14.5" x14ac:dyDescent="0.35">
      <c r="A3476" s="202">
        <v>31089</v>
      </c>
      <c r="B3476" s="202" t="s">
        <v>3327</v>
      </c>
      <c r="D3476" s="203">
        <v>19.399999999999999</v>
      </c>
      <c r="E3476" s="203" t="s">
        <v>215</v>
      </c>
      <c r="F3476" s="204">
        <v>2020</v>
      </c>
      <c r="G3476" s="206">
        <v>23195</v>
      </c>
      <c r="H3476">
        <v>0</v>
      </c>
      <c r="I3476">
        <v>0</v>
      </c>
      <c r="J3476">
        <v>0</v>
      </c>
    </row>
    <row r="3477" spans="1:10" ht="14.5" x14ac:dyDescent="0.35">
      <c r="A3477" s="202">
        <v>31089</v>
      </c>
      <c r="B3477" s="202" t="s">
        <v>3328</v>
      </c>
      <c r="D3477" s="203">
        <v>24</v>
      </c>
      <c r="E3477" s="203" t="s">
        <v>215</v>
      </c>
      <c r="F3477" s="202">
        <v>2020</v>
      </c>
      <c r="G3477" s="202">
        <v>550</v>
      </c>
      <c r="H3477">
        <v>121</v>
      </c>
      <c r="I3477">
        <v>3</v>
      </c>
      <c r="J3477">
        <v>12</v>
      </c>
    </row>
    <row r="3478" spans="1:10" ht="14.5" x14ac:dyDescent="0.35">
      <c r="A3478" s="202">
        <v>31089</v>
      </c>
      <c r="B3478" s="202" t="s">
        <v>3326</v>
      </c>
      <c r="D3478" s="203">
        <v>9</v>
      </c>
      <c r="E3478" s="203" t="s">
        <v>215</v>
      </c>
      <c r="F3478" s="202">
        <v>2020</v>
      </c>
      <c r="G3478" s="202">
        <v>7333334</v>
      </c>
      <c r="H3478">
        <v>50806</v>
      </c>
      <c r="I3478">
        <v>1405</v>
      </c>
      <c r="J3478">
        <v>5007</v>
      </c>
    </row>
    <row r="3479" spans="1:10" ht="14.5" x14ac:dyDescent="0.35">
      <c r="A3479" s="202">
        <v>31135</v>
      </c>
      <c r="B3479" s="202" t="s">
        <v>4587</v>
      </c>
      <c r="D3479" s="203">
        <v>17.100000000000001</v>
      </c>
      <c r="E3479" s="203" t="s">
        <v>215</v>
      </c>
      <c r="F3479" s="202">
        <v>2020</v>
      </c>
      <c r="G3479" s="204">
        <v>2066700</v>
      </c>
      <c r="H3479">
        <v>26714</v>
      </c>
      <c r="I3479">
        <v>175</v>
      </c>
      <c r="J3479">
        <v>1493</v>
      </c>
    </row>
    <row r="3480" spans="1:10" ht="14.5" x14ac:dyDescent="0.35">
      <c r="A3480" s="202">
        <v>31135</v>
      </c>
      <c r="B3480" s="202" t="s">
        <v>4588</v>
      </c>
      <c r="D3480" s="203">
        <v>17.2</v>
      </c>
      <c r="E3480" s="203" t="s">
        <v>215</v>
      </c>
      <c r="F3480" s="202">
        <v>2020</v>
      </c>
      <c r="G3480" s="203">
        <v>3438547</v>
      </c>
      <c r="H3480">
        <v>39013</v>
      </c>
      <c r="I3480">
        <v>678</v>
      </c>
      <c r="J3480">
        <v>1754</v>
      </c>
    </row>
    <row r="3481" spans="1:10" ht="14.5" x14ac:dyDescent="0.35">
      <c r="A3481" s="202">
        <v>31135</v>
      </c>
      <c r="B3481" s="202" t="s">
        <v>3329</v>
      </c>
      <c r="D3481" s="203">
        <v>9</v>
      </c>
      <c r="E3481" s="203" t="s">
        <v>215</v>
      </c>
      <c r="F3481" s="202">
        <v>2020</v>
      </c>
      <c r="G3481" s="202">
        <v>58745</v>
      </c>
      <c r="H3481">
        <v>1497</v>
      </c>
      <c r="I3481">
        <v>299</v>
      </c>
      <c r="J3481">
        <v>293</v>
      </c>
    </row>
    <row r="3482" spans="1:10" ht="14.5" x14ac:dyDescent="0.35">
      <c r="A3482" s="202">
        <v>31194</v>
      </c>
      <c r="B3482" s="202" t="s">
        <v>4589</v>
      </c>
      <c r="D3482" s="203">
        <v>17.100000000000001</v>
      </c>
      <c r="E3482" s="203" t="s">
        <v>215</v>
      </c>
      <c r="F3482" s="202">
        <v>2020</v>
      </c>
      <c r="G3482" s="204">
        <v>8085</v>
      </c>
      <c r="H3482">
        <v>681</v>
      </c>
      <c r="I3482">
        <v>42</v>
      </c>
      <c r="J3482">
        <v>26</v>
      </c>
    </row>
    <row r="3483" spans="1:10" ht="14.5" x14ac:dyDescent="0.35">
      <c r="A3483" s="202">
        <v>31194</v>
      </c>
      <c r="B3483" s="202" t="s">
        <v>3330</v>
      </c>
      <c r="D3483" s="203">
        <v>17.2</v>
      </c>
      <c r="E3483" s="203" t="s">
        <v>215</v>
      </c>
      <c r="F3483" s="202">
        <v>2020</v>
      </c>
      <c r="G3483" s="203">
        <v>87467943</v>
      </c>
      <c r="H3483">
        <v>1327347</v>
      </c>
      <c r="I3483">
        <v>109589</v>
      </c>
      <c r="J3483">
        <v>67168</v>
      </c>
    </row>
    <row r="3484" spans="1:10" ht="14.5" x14ac:dyDescent="0.35">
      <c r="A3484" s="202">
        <v>31194</v>
      </c>
      <c r="B3484" s="202" t="s">
        <v>3331</v>
      </c>
      <c r="D3484" s="203">
        <v>23</v>
      </c>
      <c r="E3484" s="203" t="s">
        <v>215</v>
      </c>
      <c r="F3484" s="202">
        <v>2020</v>
      </c>
      <c r="G3484" s="202">
        <v>14575038</v>
      </c>
      <c r="H3484">
        <v>217868</v>
      </c>
      <c r="I3484">
        <v>27786</v>
      </c>
      <c r="J3484">
        <v>17030</v>
      </c>
    </row>
    <row r="3485" spans="1:10" ht="14.5" x14ac:dyDescent="0.35">
      <c r="A3485" s="202">
        <v>31194</v>
      </c>
      <c r="B3485" s="202" t="s">
        <v>3332</v>
      </c>
      <c r="D3485" s="203">
        <v>24</v>
      </c>
      <c r="E3485" s="203" t="s">
        <v>215</v>
      </c>
      <c r="F3485" s="202">
        <v>2020</v>
      </c>
      <c r="G3485" s="202">
        <v>59491136</v>
      </c>
      <c r="H3485">
        <v>834853</v>
      </c>
      <c r="I3485">
        <v>91249</v>
      </c>
      <c r="J3485">
        <v>55927</v>
      </c>
    </row>
    <row r="3486" spans="1:10" ht="14.5" x14ac:dyDescent="0.35">
      <c r="A3486" s="202">
        <v>31325</v>
      </c>
      <c r="B3486" s="202" t="s">
        <v>3333</v>
      </c>
      <c r="D3486" s="203">
        <v>1</v>
      </c>
      <c r="E3486" s="203" t="s">
        <v>215</v>
      </c>
      <c r="F3486" s="202">
        <v>2020</v>
      </c>
      <c r="G3486" s="202">
        <v>142393</v>
      </c>
      <c r="H3486">
        <v>1236</v>
      </c>
      <c r="I3486">
        <v>53</v>
      </c>
      <c r="J3486">
        <v>93</v>
      </c>
    </row>
    <row r="3487" spans="1:10" ht="14.5" x14ac:dyDescent="0.35">
      <c r="A3487" s="202">
        <v>31325</v>
      </c>
      <c r="B3487" s="202" t="s">
        <v>3338</v>
      </c>
      <c r="D3487" s="203">
        <v>17.100000000000001</v>
      </c>
      <c r="E3487" s="203" t="s">
        <v>215</v>
      </c>
      <c r="F3487" s="202">
        <v>2020</v>
      </c>
      <c r="G3487" s="204">
        <v>847485</v>
      </c>
      <c r="H3487">
        <v>47892</v>
      </c>
      <c r="I3487">
        <v>2087</v>
      </c>
      <c r="J3487">
        <v>3318</v>
      </c>
    </row>
    <row r="3488" spans="1:10" ht="14.5" x14ac:dyDescent="0.35">
      <c r="A3488" s="202">
        <v>31325</v>
      </c>
      <c r="B3488" s="202" t="s">
        <v>3339</v>
      </c>
      <c r="D3488" s="203">
        <v>17.2</v>
      </c>
      <c r="E3488" s="203" t="s">
        <v>215</v>
      </c>
      <c r="F3488" s="202">
        <v>2020</v>
      </c>
      <c r="G3488" s="203">
        <v>28711</v>
      </c>
      <c r="H3488">
        <v>189</v>
      </c>
      <c r="I3488">
        <v>9</v>
      </c>
      <c r="J3488">
        <v>14</v>
      </c>
    </row>
    <row r="3489" spans="1:10" ht="14.5" x14ac:dyDescent="0.35">
      <c r="A3489" s="202">
        <v>31325</v>
      </c>
      <c r="B3489" s="202" t="s">
        <v>3340</v>
      </c>
      <c r="D3489" s="203">
        <v>18</v>
      </c>
      <c r="E3489" s="203" t="s">
        <v>215</v>
      </c>
      <c r="F3489" s="202">
        <v>2020</v>
      </c>
      <c r="G3489" s="202">
        <v>336347</v>
      </c>
      <c r="H3489">
        <v>1532</v>
      </c>
      <c r="I3489">
        <v>73</v>
      </c>
      <c r="J3489">
        <v>116</v>
      </c>
    </row>
    <row r="3490" spans="1:10" ht="14.5" x14ac:dyDescent="0.35">
      <c r="A3490" s="202">
        <v>31325</v>
      </c>
      <c r="B3490" s="202" t="s">
        <v>3341</v>
      </c>
      <c r="D3490" s="203">
        <v>19.3</v>
      </c>
      <c r="E3490" s="203" t="s">
        <v>215</v>
      </c>
      <c r="F3490" s="204">
        <v>2020</v>
      </c>
      <c r="G3490" s="205">
        <v>40058</v>
      </c>
      <c r="H3490">
        <v>77526</v>
      </c>
      <c r="I3490">
        <v>3573</v>
      </c>
      <c r="J3490">
        <v>10668</v>
      </c>
    </row>
    <row r="3491" spans="1:10" ht="14.5" x14ac:dyDescent="0.35">
      <c r="A3491" s="202">
        <v>31325</v>
      </c>
      <c r="B3491" s="202" t="s">
        <v>3342</v>
      </c>
      <c r="D3491" s="203">
        <v>19.399999999999999</v>
      </c>
      <c r="E3491" s="203" t="s">
        <v>215</v>
      </c>
      <c r="F3491" s="204">
        <v>2020</v>
      </c>
      <c r="G3491" s="206">
        <v>10234501</v>
      </c>
      <c r="H3491">
        <v>0</v>
      </c>
      <c r="I3491">
        <v>0</v>
      </c>
      <c r="J3491">
        <v>0</v>
      </c>
    </row>
    <row r="3492" spans="1:10" ht="14.5" x14ac:dyDescent="0.35">
      <c r="A3492" s="202">
        <v>31325</v>
      </c>
      <c r="B3492" s="202" t="s">
        <v>3334</v>
      </c>
      <c r="D3492" s="203">
        <v>2.1</v>
      </c>
      <c r="E3492" s="203" t="s">
        <v>215</v>
      </c>
      <c r="F3492" s="202">
        <v>2020</v>
      </c>
      <c r="G3492" s="202">
        <v>679737</v>
      </c>
      <c r="H3492">
        <v>4224</v>
      </c>
      <c r="I3492">
        <v>197</v>
      </c>
      <c r="J3492">
        <v>316</v>
      </c>
    </row>
    <row r="3493" spans="1:10" ht="14.5" x14ac:dyDescent="0.35">
      <c r="A3493" s="202">
        <v>31325</v>
      </c>
      <c r="B3493" s="202" t="s">
        <v>3343</v>
      </c>
      <c r="D3493" s="203">
        <v>21.2</v>
      </c>
      <c r="E3493" s="203" t="s">
        <v>215</v>
      </c>
      <c r="F3493" s="202">
        <v>2020</v>
      </c>
      <c r="G3493" s="202">
        <v>2662459</v>
      </c>
      <c r="H3493">
        <v>28467</v>
      </c>
      <c r="I3493">
        <v>1299</v>
      </c>
      <c r="J3493">
        <v>3848</v>
      </c>
    </row>
    <row r="3494" spans="1:10" ht="14.5" x14ac:dyDescent="0.35">
      <c r="A3494" s="202">
        <v>31325</v>
      </c>
      <c r="B3494" s="202" t="s">
        <v>4590</v>
      </c>
      <c r="D3494" s="203">
        <v>3</v>
      </c>
      <c r="E3494" s="203" t="s">
        <v>215</v>
      </c>
      <c r="F3494" s="202">
        <v>2020</v>
      </c>
      <c r="G3494" s="202">
        <v>4900</v>
      </c>
      <c r="H3494">
        <v>1186</v>
      </c>
      <c r="I3494">
        <v>56</v>
      </c>
      <c r="J3494">
        <v>85</v>
      </c>
    </row>
    <row r="3495" spans="1:10" ht="14.5" x14ac:dyDescent="0.35">
      <c r="A3495" s="202">
        <v>31325</v>
      </c>
      <c r="B3495" s="202" t="s">
        <v>3335</v>
      </c>
      <c r="D3495" s="203">
        <v>5.0999999999999996</v>
      </c>
      <c r="E3495" s="203" t="s">
        <v>215</v>
      </c>
      <c r="F3495" s="202">
        <v>2020</v>
      </c>
      <c r="G3495" s="202">
        <v>7884297</v>
      </c>
      <c r="H3495">
        <v>46746</v>
      </c>
      <c r="I3495">
        <v>2205</v>
      </c>
      <c r="J3495">
        <v>4082</v>
      </c>
    </row>
    <row r="3496" spans="1:10" ht="14.5" x14ac:dyDescent="0.35">
      <c r="A3496" s="202">
        <v>31325</v>
      </c>
      <c r="B3496" s="202" t="s">
        <v>3336</v>
      </c>
      <c r="D3496" s="203">
        <v>5.2</v>
      </c>
      <c r="E3496" s="203" t="s">
        <v>215</v>
      </c>
      <c r="F3496" s="202">
        <v>2020</v>
      </c>
      <c r="G3496" s="202">
        <v>6150332</v>
      </c>
      <c r="H3496">
        <v>57410</v>
      </c>
      <c r="I3496">
        <v>2576</v>
      </c>
      <c r="J3496">
        <v>4832</v>
      </c>
    </row>
    <row r="3497" spans="1:10" ht="14.5" x14ac:dyDescent="0.35">
      <c r="A3497" s="202">
        <v>31325</v>
      </c>
      <c r="B3497" s="202" t="s">
        <v>3337</v>
      </c>
      <c r="D3497" s="203">
        <v>9</v>
      </c>
      <c r="E3497" s="203" t="s">
        <v>215</v>
      </c>
      <c r="F3497" s="202">
        <v>2020</v>
      </c>
      <c r="G3497" s="202">
        <v>208139</v>
      </c>
      <c r="H3497">
        <v>24613</v>
      </c>
      <c r="I3497">
        <v>1103</v>
      </c>
      <c r="J3497">
        <v>1699</v>
      </c>
    </row>
    <row r="3498" spans="1:10" ht="14.5" x14ac:dyDescent="0.35">
      <c r="A3498" s="202">
        <v>31348</v>
      </c>
      <c r="B3498" s="202" t="s">
        <v>3344</v>
      </c>
      <c r="D3498" s="203">
        <v>1</v>
      </c>
      <c r="E3498" s="203" t="s">
        <v>215</v>
      </c>
      <c r="F3498" s="202">
        <v>2020</v>
      </c>
      <c r="G3498" s="202">
        <v>1148</v>
      </c>
      <c r="H3498">
        <v>635</v>
      </c>
      <c r="I3498">
        <v>14</v>
      </c>
      <c r="J3498">
        <v>5</v>
      </c>
    </row>
    <row r="3499" spans="1:10" ht="14.5" x14ac:dyDescent="0.35">
      <c r="A3499" s="202">
        <v>31348</v>
      </c>
      <c r="B3499" s="202" t="s">
        <v>3349</v>
      </c>
      <c r="D3499" s="203">
        <v>17.100000000000001</v>
      </c>
      <c r="E3499" s="203" t="s">
        <v>215</v>
      </c>
      <c r="F3499" s="202">
        <v>2020</v>
      </c>
      <c r="G3499" s="204">
        <v>11445</v>
      </c>
      <c r="H3499">
        <v>2959</v>
      </c>
      <c r="I3499">
        <v>159</v>
      </c>
      <c r="J3499">
        <v>38</v>
      </c>
    </row>
    <row r="3500" spans="1:10" ht="14.5" x14ac:dyDescent="0.35">
      <c r="A3500" s="202">
        <v>31348</v>
      </c>
      <c r="B3500" s="202" t="s">
        <v>3350</v>
      </c>
      <c r="D3500" s="203">
        <v>17.2</v>
      </c>
      <c r="E3500" s="203" t="s">
        <v>215</v>
      </c>
      <c r="F3500" s="202">
        <v>2020</v>
      </c>
      <c r="G3500" s="203">
        <v>9375</v>
      </c>
      <c r="H3500">
        <v>57</v>
      </c>
      <c r="I3500">
        <v>52</v>
      </c>
      <c r="J3500">
        <v>11</v>
      </c>
    </row>
    <row r="3501" spans="1:10" ht="14.5" x14ac:dyDescent="0.35">
      <c r="A3501" s="202">
        <v>31348</v>
      </c>
      <c r="B3501" s="202" t="s">
        <v>3351</v>
      </c>
      <c r="D3501" s="203">
        <v>18</v>
      </c>
      <c r="E3501" s="203" t="s">
        <v>215</v>
      </c>
      <c r="F3501" s="202">
        <v>2020</v>
      </c>
      <c r="G3501" s="202">
        <v>2199</v>
      </c>
      <c r="H3501">
        <v>525</v>
      </c>
      <c r="I3501">
        <v>0</v>
      </c>
      <c r="J3501">
        <v>0</v>
      </c>
    </row>
    <row r="3502" spans="1:10" ht="14.5" x14ac:dyDescent="0.35">
      <c r="A3502" s="202">
        <v>31348</v>
      </c>
      <c r="B3502" s="202" t="s">
        <v>3352</v>
      </c>
      <c r="D3502" s="203">
        <v>19.3</v>
      </c>
      <c r="E3502" s="203" t="s">
        <v>215</v>
      </c>
      <c r="F3502" s="204">
        <v>2020</v>
      </c>
      <c r="G3502" s="205">
        <v>57732</v>
      </c>
      <c r="H3502">
        <v>54753</v>
      </c>
      <c r="I3502">
        <v>300</v>
      </c>
      <c r="J3502">
        <v>72</v>
      </c>
    </row>
    <row r="3503" spans="1:10" ht="14.5" x14ac:dyDescent="0.35">
      <c r="A3503" s="202">
        <v>31348</v>
      </c>
      <c r="B3503" s="202" t="s">
        <v>3353</v>
      </c>
      <c r="D3503" s="203">
        <v>19.399999999999999</v>
      </c>
      <c r="E3503" s="203" t="s">
        <v>215</v>
      </c>
      <c r="F3503" s="204">
        <v>2020</v>
      </c>
      <c r="G3503" s="206">
        <v>8194550</v>
      </c>
      <c r="H3503">
        <v>0</v>
      </c>
      <c r="I3503">
        <v>0</v>
      </c>
      <c r="J3503">
        <v>0</v>
      </c>
    </row>
    <row r="3504" spans="1:10" ht="14.5" x14ac:dyDescent="0.35">
      <c r="A3504" s="202">
        <v>31348</v>
      </c>
      <c r="B3504" s="202" t="s">
        <v>3345</v>
      </c>
      <c r="D3504" s="203">
        <v>2.1</v>
      </c>
      <c r="E3504" s="203" t="s">
        <v>215</v>
      </c>
      <c r="F3504" s="202">
        <v>2020</v>
      </c>
      <c r="G3504" s="202">
        <v>3081</v>
      </c>
      <c r="H3504">
        <v>659</v>
      </c>
      <c r="I3504">
        <v>11</v>
      </c>
      <c r="J3504">
        <v>4</v>
      </c>
    </row>
    <row r="3505" spans="1:10" ht="14.5" x14ac:dyDescent="0.35">
      <c r="A3505" s="202">
        <v>31348</v>
      </c>
      <c r="B3505" s="202" t="s">
        <v>3354</v>
      </c>
      <c r="D3505" s="203">
        <v>21.2</v>
      </c>
      <c r="E3505" s="203" t="s">
        <v>215</v>
      </c>
      <c r="F3505" s="202">
        <v>2020</v>
      </c>
      <c r="G3505" s="202">
        <v>2400065</v>
      </c>
      <c r="H3505">
        <v>13089</v>
      </c>
      <c r="I3505">
        <v>68</v>
      </c>
      <c r="J3505">
        <v>17</v>
      </c>
    </row>
    <row r="3506" spans="1:10" ht="14.5" x14ac:dyDescent="0.35">
      <c r="A3506" s="202">
        <v>31348</v>
      </c>
      <c r="B3506" s="202" t="s">
        <v>3355</v>
      </c>
      <c r="D3506" s="203">
        <v>24</v>
      </c>
      <c r="E3506" s="203" t="s">
        <v>215</v>
      </c>
      <c r="F3506" s="202">
        <v>2020</v>
      </c>
      <c r="G3506" s="202">
        <v>7174</v>
      </c>
      <c r="H3506">
        <v>598</v>
      </c>
      <c r="I3506">
        <v>313</v>
      </c>
      <c r="J3506">
        <v>19</v>
      </c>
    </row>
    <row r="3507" spans="1:10" ht="14.5" x14ac:dyDescent="0.35">
      <c r="A3507" s="202">
        <v>31348</v>
      </c>
      <c r="B3507" s="202" t="s">
        <v>3346</v>
      </c>
      <c r="D3507" s="203">
        <v>5.0999999999999996</v>
      </c>
      <c r="E3507" s="203" t="s">
        <v>215</v>
      </c>
      <c r="F3507" s="202">
        <v>2020</v>
      </c>
      <c r="G3507" s="202">
        <v>1372603</v>
      </c>
      <c r="H3507">
        <v>7193</v>
      </c>
      <c r="I3507">
        <v>53</v>
      </c>
      <c r="J3507">
        <v>18</v>
      </c>
    </row>
    <row r="3508" spans="1:10" ht="14.5" x14ac:dyDescent="0.35">
      <c r="A3508" s="202">
        <v>31348</v>
      </c>
      <c r="B3508" s="202" t="s">
        <v>3347</v>
      </c>
      <c r="D3508" s="203">
        <v>5.2</v>
      </c>
      <c r="E3508" s="203" t="s">
        <v>215</v>
      </c>
      <c r="F3508" s="202">
        <v>2020</v>
      </c>
      <c r="G3508" s="202">
        <v>2273827</v>
      </c>
      <c r="H3508">
        <v>10284</v>
      </c>
      <c r="I3508">
        <v>98</v>
      </c>
      <c r="J3508">
        <v>28</v>
      </c>
    </row>
    <row r="3509" spans="1:10" ht="14.5" x14ac:dyDescent="0.35">
      <c r="A3509" s="202">
        <v>31348</v>
      </c>
      <c r="B3509" s="202" t="s">
        <v>3348</v>
      </c>
      <c r="D3509" s="203">
        <v>9</v>
      </c>
      <c r="E3509" s="203" t="s">
        <v>215</v>
      </c>
      <c r="F3509" s="202">
        <v>2020</v>
      </c>
      <c r="G3509" s="202">
        <v>346</v>
      </c>
      <c r="H3509">
        <v>37</v>
      </c>
      <c r="I3509">
        <v>284</v>
      </c>
      <c r="J3509">
        <v>111</v>
      </c>
    </row>
    <row r="3510" spans="1:10" ht="14.5" x14ac:dyDescent="0.35">
      <c r="A3510" s="202">
        <v>31380</v>
      </c>
      <c r="B3510" s="202" t="s">
        <v>3356</v>
      </c>
      <c r="D3510" s="203">
        <v>24</v>
      </c>
      <c r="E3510" s="203" t="s">
        <v>215</v>
      </c>
      <c r="F3510" s="202">
        <v>2020</v>
      </c>
      <c r="G3510" s="202">
        <v>2081619</v>
      </c>
      <c r="H3510">
        <v>8336</v>
      </c>
      <c r="I3510">
        <v>0</v>
      </c>
      <c r="J3510">
        <v>7686</v>
      </c>
    </row>
    <row r="3511" spans="1:10" ht="14.5" x14ac:dyDescent="0.35">
      <c r="A3511" s="202">
        <v>31534</v>
      </c>
      <c r="B3511" s="202" t="s">
        <v>3357</v>
      </c>
      <c r="D3511" s="203">
        <v>24</v>
      </c>
      <c r="E3511" s="203" t="s">
        <v>215</v>
      </c>
      <c r="F3511" s="202">
        <v>2020</v>
      </c>
      <c r="G3511" s="202">
        <v>5643</v>
      </c>
      <c r="H3511">
        <v>125</v>
      </c>
      <c r="I3511">
        <v>14</v>
      </c>
      <c r="J3511">
        <v>20</v>
      </c>
    </row>
    <row r="3512" spans="1:10" ht="14.5" x14ac:dyDescent="0.35">
      <c r="A3512" s="202">
        <v>31925</v>
      </c>
      <c r="B3512" s="202" t="s">
        <v>3358</v>
      </c>
      <c r="D3512" s="203">
        <v>1</v>
      </c>
      <c r="E3512" s="203" t="s">
        <v>215</v>
      </c>
      <c r="F3512" s="202">
        <v>2020</v>
      </c>
      <c r="G3512" s="202">
        <v>672927</v>
      </c>
      <c r="H3512">
        <v>2608</v>
      </c>
      <c r="I3512">
        <v>62</v>
      </c>
      <c r="J3512">
        <v>24</v>
      </c>
    </row>
    <row r="3513" spans="1:10" ht="14.5" x14ac:dyDescent="0.35">
      <c r="A3513" s="202">
        <v>31925</v>
      </c>
      <c r="B3513" s="202" t="s">
        <v>3361</v>
      </c>
      <c r="D3513" s="203">
        <v>17.100000000000001</v>
      </c>
      <c r="E3513" s="203" t="s">
        <v>215</v>
      </c>
      <c r="F3513" s="202">
        <v>2020</v>
      </c>
      <c r="G3513" s="204">
        <v>1625930</v>
      </c>
      <c r="H3513">
        <v>22273</v>
      </c>
      <c r="I3513">
        <v>528</v>
      </c>
      <c r="J3513">
        <v>201</v>
      </c>
    </row>
    <row r="3514" spans="1:10" ht="14.5" x14ac:dyDescent="0.35">
      <c r="A3514" s="202">
        <v>31925</v>
      </c>
      <c r="B3514" s="202" t="s">
        <v>4591</v>
      </c>
      <c r="D3514" s="203">
        <v>17.2</v>
      </c>
      <c r="E3514" s="203" t="s">
        <v>215</v>
      </c>
      <c r="F3514" s="202">
        <v>2020</v>
      </c>
      <c r="G3514" s="203">
        <v>0</v>
      </c>
      <c r="H3514">
        <v>12</v>
      </c>
      <c r="I3514">
        <v>0</v>
      </c>
      <c r="J3514">
        <v>0</v>
      </c>
    </row>
    <row r="3515" spans="1:10" ht="14.5" x14ac:dyDescent="0.35">
      <c r="A3515" s="202">
        <v>31925</v>
      </c>
      <c r="B3515" s="202" t="s">
        <v>3362</v>
      </c>
      <c r="D3515" s="203">
        <v>19.3</v>
      </c>
      <c r="E3515" s="203" t="s">
        <v>215</v>
      </c>
      <c r="F3515" s="204">
        <v>2020</v>
      </c>
      <c r="G3515" s="205">
        <v>52961</v>
      </c>
      <c r="H3515">
        <v>45651</v>
      </c>
      <c r="I3515">
        <v>1084</v>
      </c>
      <c r="J3515">
        <v>412</v>
      </c>
    </row>
    <row r="3516" spans="1:10" ht="14.5" x14ac:dyDescent="0.35">
      <c r="A3516" s="202">
        <v>31925</v>
      </c>
      <c r="B3516" s="202" t="s">
        <v>3363</v>
      </c>
      <c r="D3516" s="203">
        <v>19.399999999999999</v>
      </c>
      <c r="E3516" s="203" t="s">
        <v>215</v>
      </c>
      <c r="F3516" s="204">
        <v>2020</v>
      </c>
      <c r="G3516" s="206">
        <v>4757717</v>
      </c>
      <c r="H3516">
        <v>0</v>
      </c>
      <c r="I3516">
        <v>0</v>
      </c>
      <c r="J3516">
        <v>0</v>
      </c>
    </row>
    <row r="3517" spans="1:10" ht="14.5" x14ac:dyDescent="0.35">
      <c r="A3517" s="202">
        <v>31925</v>
      </c>
      <c r="B3517" s="202" t="s">
        <v>3359</v>
      </c>
      <c r="D3517" s="203">
        <v>2.1</v>
      </c>
      <c r="E3517" s="203" t="s">
        <v>215</v>
      </c>
      <c r="F3517" s="202">
        <v>2020</v>
      </c>
      <c r="G3517" s="202">
        <v>3226183</v>
      </c>
      <c r="H3517">
        <v>7780</v>
      </c>
      <c r="I3517">
        <v>185</v>
      </c>
      <c r="J3517">
        <v>70</v>
      </c>
    </row>
    <row r="3518" spans="1:10" ht="14.5" x14ac:dyDescent="0.35">
      <c r="A3518" s="202">
        <v>31925</v>
      </c>
      <c r="B3518" s="202" t="s">
        <v>3364</v>
      </c>
      <c r="D3518" s="203">
        <v>21.2</v>
      </c>
      <c r="E3518" s="203" t="s">
        <v>215</v>
      </c>
      <c r="F3518" s="202">
        <v>2020</v>
      </c>
      <c r="G3518" s="202">
        <v>659084</v>
      </c>
      <c r="H3518">
        <v>11564</v>
      </c>
      <c r="I3518">
        <v>342</v>
      </c>
      <c r="J3518">
        <v>130</v>
      </c>
    </row>
    <row r="3519" spans="1:10" ht="14.5" x14ac:dyDescent="0.35">
      <c r="A3519" s="202">
        <v>31925</v>
      </c>
      <c r="B3519" s="202" t="s">
        <v>3360</v>
      </c>
      <c r="D3519" s="203">
        <v>9</v>
      </c>
      <c r="E3519" s="203" t="s">
        <v>215</v>
      </c>
      <c r="F3519" s="202">
        <v>2020</v>
      </c>
      <c r="G3519" s="202">
        <v>147596</v>
      </c>
      <c r="H3519">
        <v>2349</v>
      </c>
      <c r="I3519">
        <v>56</v>
      </c>
      <c r="J3519">
        <v>21</v>
      </c>
    </row>
    <row r="3520" spans="1:10" ht="14.5" x14ac:dyDescent="0.35">
      <c r="A3520" s="202">
        <v>31933</v>
      </c>
      <c r="B3520" s="202" t="s">
        <v>3365</v>
      </c>
      <c r="D3520" s="203">
        <v>1</v>
      </c>
      <c r="E3520" s="203" t="s">
        <v>215</v>
      </c>
      <c r="F3520" s="202">
        <v>2020</v>
      </c>
      <c r="G3520" s="202">
        <v>175225</v>
      </c>
      <c r="H3520">
        <v>175</v>
      </c>
      <c r="I3520">
        <v>1</v>
      </c>
      <c r="J3520">
        <v>22</v>
      </c>
    </row>
    <row r="3521" spans="1:10" ht="14.5" x14ac:dyDescent="0.35">
      <c r="A3521" s="202">
        <v>31933</v>
      </c>
      <c r="B3521" s="202" t="s">
        <v>3366</v>
      </c>
      <c r="D3521" s="203">
        <v>2.1</v>
      </c>
      <c r="E3521" s="203" t="s">
        <v>215</v>
      </c>
      <c r="F3521" s="202">
        <v>2020</v>
      </c>
      <c r="G3521" s="202">
        <v>295458</v>
      </c>
      <c r="H3521">
        <v>295</v>
      </c>
      <c r="I3521">
        <v>10</v>
      </c>
      <c r="J3521">
        <v>27</v>
      </c>
    </row>
    <row r="3522" spans="1:10" ht="14.5" x14ac:dyDescent="0.35">
      <c r="A3522" s="202">
        <v>31933</v>
      </c>
      <c r="B3522" s="202" t="s">
        <v>4592</v>
      </c>
      <c r="D3522" s="203">
        <v>3</v>
      </c>
      <c r="E3522" s="203" t="s">
        <v>215</v>
      </c>
      <c r="F3522" s="202">
        <v>2020</v>
      </c>
      <c r="G3522" s="202">
        <v>347707</v>
      </c>
      <c r="H3522">
        <v>348</v>
      </c>
      <c r="I3522">
        <v>34</v>
      </c>
      <c r="J3522">
        <v>26</v>
      </c>
    </row>
    <row r="3523" spans="1:10" ht="14.5" x14ac:dyDescent="0.35">
      <c r="A3523" s="202">
        <v>31933</v>
      </c>
      <c r="B3523" s="202" t="s">
        <v>3367</v>
      </c>
      <c r="D3523" s="203">
        <v>9</v>
      </c>
      <c r="E3523" s="203" t="s">
        <v>215</v>
      </c>
      <c r="F3523" s="202">
        <v>2020</v>
      </c>
      <c r="G3523" s="202">
        <v>3393</v>
      </c>
      <c r="H3523">
        <v>3</v>
      </c>
      <c r="I3523">
        <v>0</v>
      </c>
      <c r="J3523">
        <v>0</v>
      </c>
    </row>
    <row r="3524" spans="1:10" ht="14.5" x14ac:dyDescent="0.35">
      <c r="A3524" s="202">
        <v>31968</v>
      </c>
      <c r="B3524" s="202" t="s">
        <v>3368</v>
      </c>
      <c r="D3524" s="203">
        <v>19.100000000000001</v>
      </c>
      <c r="E3524" s="203" t="s">
        <v>215</v>
      </c>
      <c r="F3524" s="202">
        <v>2020</v>
      </c>
      <c r="G3524" s="205">
        <v>3668</v>
      </c>
      <c r="H3524">
        <v>2259</v>
      </c>
      <c r="I3524">
        <v>529</v>
      </c>
      <c r="J3524">
        <v>352</v>
      </c>
    </row>
    <row r="3525" spans="1:10" ht="14.5" x14ac:dyDescent="0.35">
      <c r="A3525" s="202">
        <v>31968</v>
      </c>
      <c r="B3525" s="202" t="s">
        <v>3369</v>
      </c>
      <c r="D3525" s="203">
        <v>19.2</v>
      </c>
      <c r="E3525" s="203" t="s">
        <v>215</v>
      </c>
      <c r="F3525" s="204">
        <v>2020</v>
      </c>
      <c r="G3525" s="206">
        <v>42799</v>
      </c>
      <c r="H3525">
        <v>0</v>
      </c>
      <c r="I3525">
        <v>0</v>
      </c>
      <c r="J3525">
        <v>0</v>
      </c>
    </row>
    <row r="3526" spans="1:10" ht="14.5" x14ac:dyDescent="0.35">
      <c r="A3526" s="202">
        <v>31968</v>
      </c>
      <c r="B3526" s="202" t="s">
        <v>3370</v>
      </c>
      <c r="D3526" s="203">
        <v>21.1</v>
      </c>
      <c r="E3526" s="203" t="s">
        <v>215</v>
      </c>
      <c r="F3526" s="202">
        <v>2020</v>
      </c>
      <c r="G3526" s="202">
        <v>42791</v>
      </c>
      <c r="H3526">
        <v>1587</v>
      </c>
      <c r="I3526">
        <v>366</v>
      </c>
      <c r="J3526">
        <v>244</v>
      </c>
    </row>
    <row r="3527" spans="1:10" ht="14.5" x14ac:dyDescent="0.35">
      <c r="A3527" s="202">
        <v>32301</v>
      </c>
      <c r="B3527" s="202" t="s">
        <v>3373</v>
      </c>
      <c r="D3527" s="203">
        <v>17.100000000000001</v>
      </c>
      <c r="E3527" s="203" t="s">
        <v>215</v>
      </c>
      <c r="F3527" s="202">
        <v>2020</v>
      </c>
      <c r="G3527" s="204">
        <v>104367</v>
      </c>
      <c r="H3527">
        <v>1932</v>
      </c>
      <c r="I3527">
        <v>249</v>
      </c>
      <c r="J3527">
        <v>141</v>
      </c>
    </row>
    <row r="3528" spans="1:10" ht="14.5" x14ac:dyDescent="0.35">
      <c r="A3528" s="202">
        <v>32301</v>
      </c>
      <c r="B3528" s="202" t="s">
        <v>4593</v>
      </c>
      <c r="D3528" s="203">
        <v>17.2</v>
      </c>
      <c r="E3528" s="203" t="s">
        <v>215</v>
      </c>
      <c r="F3528" s="202">
        <v>2020</v>
      </c>
      <c r="G3528" s="203">
        <v>0</v>
      </c>
      <c r="H3528">
        <v>0</v>
      </c>
      <c r="I3528">
        <v>0</v>
      </c>
      <c r="J3528">
        <v>0</v>
      </c>
    </row>
    <row r="3529" spans="1:10" ht="14.5" x14ac:dyDescent="0.35">
      <c r="A3529" s="202">
        <v>32301</v>
      </c>
      <c r="B3529" s="202" t="s">
        <v>3374</v>
      </c>
      <c r="D3529" s="203">
        <v>18</v>
      </c>
      <c r="E3529" s="203" t="s">
        <v>215</v>
      </c>
      <c r="F3529" s="202">
        <v>2020</v>
      </c>
      <c r="G3529" s="202">
        <v>35588</v>
      </c>
      <c r="H3529">
        <v>420</v>
      </c>
      <c r="I3529">
        <v>55</v>
      </c>
      <c r="J3529">
        <v>31</v>
      </c>
    </row>
    <row r="3530" spans="1:10" ht="14.5" x14ac:dyDescent="0.35">
      <c r="A3530" s="202">
        <v>32301</v>
      </c>
      <c r="B3530" s="202" t="s">
        <v>3375</v>
      </c>
      <c r="D3530" s="203">
        <v>19.3</v>
      </c>
      <c r="E3530" s="203" t="s">
        <v>215</v>
      </c>
      <c r="F3530" s="204">
        <v>2020</v>
      </c>
      <c r="G3530" s="205">
        <v>14</v>
      </c>
      <c r="H3530">
        <v>61</v>
      </c>
      <c r="I3530">
        <v>12</v>
      </c>
      <c r="J3530">
        <v>7</v>
      </c>
    </row>
    <row r="3531" spans="1:10" ht="14.5" x14ac:dyDescent="0.35">
      <c r="A3531" s="202">
        <v>32301</v>
      </c>
      <c r="B3531" s="202" t="s">
        <v>3376</v>
      </c>
      <c r="D3531" s="203">
        <v>19.399999999999999</v>
      </c>
      <c r="E3531" s="203" t="s">
        <v>215</v>
      </c>
      <c r="F3531" s="204">
        <v>2020</v>
      </c>
      <c r="G3531" s="206">
        <v>1029</v>
      </c>
      <c r="H3531">
        <v>0</v>
      </c>
      <c r="I3531">
        <v>0</v>
      </c>
      <c r="J3531">
        <v>0</v>
      </c>
    </row>
    <row r="3532" spans="1:10" ht="14.5" x14ac:dyDescent="0.35">
      <c r="A3532" s="202">
        <v>32301</v>
      </c>
      <c r="B3532" s="202" t="s">
        <v>3377</v>
      </c>
      <c r="D3532" s="203">
        <v>21.2</v>
      </c>
      <c r="E3532" s="203" t="s">
        <v>215</v>
      </c>
      <c r="F3532" s="202">
        <v>2020</v>
      </c>
      <c r="G3532" s="202">
        <v>381</v>
      </c>
      <c r="H3532">
        <v>21</v>
      </c>
      <c r="I3532">
        <v>3</v>
      </c>
      <c r="J3532">
        <v>2</v>
      </c>
    </row>
    <row r="3533" spans="1:10" ht="14.5" x14ac:dyDescent="0.35">
      <c r="A3533" s="202">
        <v>32301</v>
      </c>
      <c r="B3533" s="202" t="s">
        <v>4594</v>
      </c>
      <c r="D3533" s="203">
        <v>23</v>
      </c>
      <c r="E3533" s="203" t="s">
        <v>215</v>
      </c>
      <c r="F3533" s="202">
        <v>2020</v>
      </c>
      <c r="G3533" s="202">
        <v>10279</v>
      </c>
      <c r="H3533">
        <v>10</v>
      </c>
      <c r="I3533">
        <v>1</v>
      </c>
      <c r="J3533">
        <v>1</v>
      </c>
    </row>
    <row r="3534" spans="1:10" ht="14.5" x14ac:dyDescent="0.35">
      <c r="A3534" s="202">
        <v>32301</v>
      </c>
      <c r="B3534" s="202" t="s">
        <v>3371</v>
      </c>
      <c r="D3534" s="203">
        <v>5.0999999999999996</v>
      </c>
      <c r="E3534" s="203" t="s">
        <v>215</v>
      </c>
      <c r="F3534" s="202">
        <v>2020</v>
      </c>
      <c r="G3534" s="202">
        <v>133829</v>
      </c>
      <c r="H3534">
        <v>954</v>
      </c>
      <c r="I3534">
        <v>131</v>
      </c>
      <c r="J3534">
        <v>74</v>
      </c>
    </row>
    <row r="3535" spans="1:10" ht="14.5" x14ac:dyDescent="0.35">
      <c r="A3535" s="202">
        <v>32301</v>
      </c>
      <c r="B3535" s="202" t="s">
        <v>3372</v>
      </c>
      <c r="D3535" s="203">
        <v>5.2</v>
      </c>
      <c r="E3535" s="203" t="s">
        <v>215</v>
      </c>
      <c r="F3535" s="202">
        <v>2020</v>
      </c>
      <c r="G3535" s="202">
        <v>52877</v>
      </c>
      <c r="H3535">
        <v>935</v>
      </c>
      <c r="I3535">
        <v>123</v>
      </c>
      <c r="J3535">
        <v>69</v>
      </c>
    </row>
    <row r="3536" spans="1:10" ht="14.5" x14ac:dyDescent="0.35">
      <c r="A3536" s="202">
        <v>32450</v>
      </c>
      <c r="B3536" s="202" t="s">
        <v>4595</v>
      </c>
      <c r="D3536" s="203">
        <v>17.100000000000001</v>
      </c>
      <c r="E3536" s="203" t="s">
        <v>215</v>
      </c>
      <c r="F3536" s="202">
        <v>2020</v>
      </c>
      <c r="G3536" s="204">
        <v>0</v>
      </c>
      <c r="H3536">
        <v>0</v>
      </c>
      <c r="I3536">
        <v>0</v>
      </c>
      <c r="J3536">
        <v>0</v>
      </c>
    </row>
    <row r="3537" spans="1:10" ht="14.5" x14ac:dyDescent="0.35">
      <c r="A3537" s="202">
        <v>32450</v>
      </c>
      <c r="B3537" s="202" t="s">
        <v>3378</v>
      </c>
      <c r="D3537" s="203">
        <v>17.2</v>
      </c>
      <c r="E3537" s="203" t="s">
        <v>215</v>
      </c>
      <c r="F3537" s="202">
        <v>2020</v>
      </c>
      <c r="G3537" s="203">
        <v>329759</v>
      </c>
      <c r="H3537">
        <v>52008</v>
      </c>
      <c r="I3537">
        <v>7549</v>
      </c>
      <c r="J3537">
        <v>38</v>
      </c>
    </row>
    <row r="3538" spans="1:10" ht="14.5" x14ac:dyDescent="0.35">
      <c r="A3538" s="202">
        <v>32506</v>
      </c>
      <c r="B3538" s="202" t="s">
        <v>3379</v>
      </c>
      <c r="D3538" s="203">
        <v>1</v>
      </c>
      <c r="E3538" s="203" t="s">
        <v>215</v>
      </c>
      <c r="F3538" s="202">
        <v>2020</v>
      </c>
      <c r="G3538" s="202">
        <v>19650</v>
      </c>
      <c r="H3538">
        <v>1023</v>
      </c>
      <c r="I3538">
        <v>67</v>
      </c>
      <c r="J3538">
        <v>39</v>
      </c>
    </row>
    <row r="3539" spans="1:10" ht="14.5" x14ac:dyDescent="0.35">
      <c r="A3539" s="202">
        <v>32506</v>
      </c>
      <c r="B3539" s="202" t="s">
        <v>3384</v>
      </c>
      <c r="D3539" s="203">
        <v>17.100000000000001</v>
      </c>
      <c r="E3539" s="203" t="s">
        <v>215</v>
      </c>
      <c r="F3539" s="202">
        <v>2020</v>
      </c>
      <c r="G3539" s="204">
        <v>904782</v>
      </c>
      <c r="H3539">
        <v>10352</v>
      </c>
      <c r="I3539">
        <v>673</v>
      </c>
      <c r="J3539">
        <v>394</v>
      </c>
    </row>
    <row r="3540" spans="1:10" ht="14.5" x14ac:dyDescent="0.35">
      <c r="A3540" s="202">
        <v>32506</v>
      </c>
      <c r="B3540" s="202" t="s">
        <v>3385</v>
      </c>
      <c r="D3540" s="203">
        <v>17.2</v>
      </c>
      <c r="E3540" s="203" t="s">
        <v>215</v>
      </c>
      <c r="F3540" s="202">
        <v>2020</v>
      </c>
      <c r="G3540" s="203">
        <v>198085</v>
      </c>
      <c r="H3540">
        <v>1239</v>
      </c>
      <c r="I3540">
        <v>81</v>
      </c>
      <c r="J3540">
        <v>48</v>
      </c>
    </row>
    <row r="3541" spans="1:10" ht="14.5" x14ac:dyDescent="0.35">
      <c r="A3541" s="202">
        <v>32506</v>
      </c>
      <c r="B3541" s="202" t="s">
        <v>3386</v>
      </c>
      <c r="D3541" s="203">
        <v>18</v>
      </c>
      <c r="E3541" s="203" t="s">
        <v>215</v>
      </c>
      <c r="F3541" s="202">
        <v>2020</v>
      </c>
      <c r="G3541" s="202">
        <v>325501</v>
      </c>
      <c r="H3541">
        <v>4720</v>
      </c>
      <c r="I3541">
        <v>307</v>
      </c>
      <c r="J3541">
        <v>188</v>
      </c>
    </row>
    <row r="3542" spans="1:10" ht="14.5" x14ac:dyDescent="0.35">
      <c r="A3542" s="202">
        <v>32506</v>
      </c>
      <c r="B3542" s="202" t="s">
        <v>3387</v>
      </c>
      <c r="D3542" s="203">
        <v>19.3</v>
      </c>
      <c r="E3542" s="203" t="s">
        <v>215</v>
      </c>
      <c r="F3542" s="204">
        <v>2020</v>
      </c>
      <c r="G3542" s="205">
        <v>112649</v>
      </c>
      <c r="H3542">
        <v>54461</v>
      </c>
      <c r="I3542">
        <v>3544</v>
      </c>
      <c r="J3542">
        <v>1992</v>
      </c>
    </row>
    <row r="3543" spans="1:10" ht="14.5" x14ac:dyDescent="0.35">
      <c r="A3543" s="202">
        <v>32506</v>
      </c>
      <c r="B3543" s="202" t="s">
        <v>3388</v>
      </c>
      <c r="D3543" s="203">
        <v>19.399999999999999</v>
      </c>
      <c r="E3543" s="203" t="s">
        <v>215</v>
      </c>
      <c r="F3543" s="204">
        <v>2020</v>
      </c>
      <c r="G3543" s="206">
        <v>12308010</v>
      </c>
      <c r="H3543">
        <v>0</v>
      </c>
      <c r="I3543">
        <v>0</v>
      </c>
      <c r="J3543">
        <v>0</v>
      </c>
    </row>
    <row r="3544" spans="1:10" ht="14.5" x14ac:dyDescent="0.35">
      <c r="A3544" s="202">
        <v>32506</v>
      </c>
      <c r="B3544" s="202" t="s">
        <v>3380</v>
      </c>
      <c r="D3544" s="203">
        <v>2.1</v>
      </c>
      <c r="E3544" s="203" t="s">
        <v>215</v>
      </c>
      <c r="F3544" s="202">
        <v>2020</v>
      </c>
      <c r="G3544" s="202">
        <v>65650</v>
      </c>
      <c r="H3544">
        <v>2578</v>
      </c>
      <c r="I3544">
        <v>168</v>
      </c>
      <c r="J3544">
        <v>104</v>
      </c>
    </row>
    <row r="3545" spans="1:10" ht="14.5" x14ac:dyDescent="0.35">
      <c r="A3545" s="202">
        <v>32506</v>
      </c>
      <c r="B3545" s="202" t="s">
        <v>3389</v>
      </c>
      <c r="D3545" s="203">
        <v>21.2</v>
      </c>
      <c r="E3545" s="203" t="s">
        <v>215</v>
      </c>
      <c r="F3545" s="202">
        <v>2020</v>
      </c>
      <c r="G3545" s="202">
        <v>3825514</v>
      </c>
      <c r="H3545">
        <v>16042</v>
      </c>
      <c r="I3545">
        <v>1044</v>
      </c>
      <c r="J3545">
        <v>622</v>
      </c>
    </row>
    <row r="3546" spans="1:10" ht="14.5" x14ac:dyDescent="0.35">
      <c r="A3546" s="202">
        <v>32506</v>
      </c>
      <c r="B3546" s="202" t="s">
        <v>3381</v>
      </c>
      <c r="D3546" s="203">
        <v>5.0999999999999996</v>
      </c>
      <c r="E3546" s="203" t="s">
        <v>215</v>
      </c>
      <c r="F3546" s="202">
        <v>2020</v>
      </c>
      <c r="G3546" s="202">
        <v>3596932</v>
      </c>
      <c r="H3546">
        <v>11528</v>
      </c>
      <c r="I3546">
        <v>750</v>
      </c>
      <c r="J3546">
        <v>438</v>
      </c>
    </row>
    <row r="3547" spans="1:10" ht="14.5" x14ac:dyDescent="0.35">
      <c r="A3547" s="202">
        <v>32506</v>
      </c>
      <c r="B3547" s="202" t="s">
        <v>3382</v>
      </c>
      <c r="D3547" s="203">
        <v>5.2</v>
      </c>
      <c r="E3547" s="203" t="s">
        <v>215</v>
      </c>
      <c r="F3547" s="202">
        <v>2020</v>
      </c>
      <c r="G3547" s="202">
        <v>3905037</v>
      </c>
      <c r="H3547">
        <v>14309</v>
      </c>
      <c r="I3547">
        <v>931</v>
      </c>
      <c r="J3547">
        <v>565</v>
      </c>
    </row>
    <row r="3548" spans="1:10" ht="14.5" x14ac:dyDescent="0.35">
      <c r="A3548" s="202">
        <v>32506</v>
      </c>
      <c r="B3548" s="202" t="s">
        <v>3383</v>
      </c>
      <c r="D3548" s="203">
        <v>9</v>
      </c>
      <c r="E3548" s="203" t="s">
        <v>215</v>
      </c>
      <c r="F3548" s="202">
        <v>2020</v>
      </c>
      <c r="G3548" s="202">
        <v>1782</v>
      </c>
      <c r="H3548">
        <v>744</v>
      </c>
      <c r="I3548">
        <v>48</v>
      </c>
      <c r="J3548">
        <v>31</v>
      </c>
    </row>
    <row r="3549" spans="1:10" ht="14.5" x14ac:dyDescent="0.35">
      <c r="A3549" s="202">
        <v>32514</v>
      </c>
      <c r="B3549" s="202" t="s">
        <v>3390</v>
      </c>
      <c r="D3549" s="203">
        <v>11</v>
      </c>
      <c r="E3549" s="203" t="s">
        <v>215</v>
      </c>
      <c r="F3549" s="202">
        <v>2020</v>
      </c>
      <c r="G3549" s="202">
        <v>3765950</v>
      </c>
      <c r="H3549">
        <v>4052</v>
      </c>
      <c r="I3549">
        <v>631</v>
      </c>
      <c r="J3549">
        <v>501</v>
      </c>
    </row>
    <row r="3550" spans="1:10" ht="14.5" x14ac:dyDescent="0.35">
      <c r="A3550" s="202">
        <v>32514</v>
      </c>
      <c r="B3550" s="202" t="s">
        <v>3391</v>
      </c>
      <c r="D3550" s="203">
        <v>17.100000000000001</v>
      </c>
      <c r="E3550" s="203" t="s">
        <v>215</v>
      </c>
      <c r="F3550" s="202">
        <v>2020</v>
      </c>
      <c r="G3550" s="204">
        <v>392295</v>
      </c>
      <c r="H3550">
        <v>426</v>
      </c>
      <c r="I3550">
        <v>62</v>
      </c>
      <c r="J3550">
        <v>50</v>
      </c>
    </row>
    <row r="3551" spans="1:10" ht="14.5" x14ac:dyDescent="0.35">
      <c r="A3551" s="202">
        <v>32514</v>
      </c>
      <c r="B3551" s="202" t="s">
        <v>3392</v>
      </c>
      <c r="D3551" s="203">
        <v>17.2</v>
      </c>
      <c r="E3551" s="203" t="s">
        <v>215</v>
      </c>
      <c r="F3551" s="202">
        <v>2020</v>
      </c>
      <c r="G3551" s="203">
        <v>233258</v>
      </c>
      <c r="H3551">
        <v>305</v>
      </c>
      <c r="I3551">
        <v>54</v>
      </c>
      <c r="J3551">
        <v>43</v>
      </c>
    </row>
    <row r="3552" spans="1:10" ht="14.5" x14ac:dyDescent="0.35">
      <c r="A3552" s="202">
        <v>32514</v>
      </c>
      <c r="B3552" s="202" t="s">
        <v>3393</v>
      </c>
      <c r="D3552" s="203">
        <v>19.3</v>
      </c>
      <c r="E3552" s="203" t="s">
        <v>215</v>
      </c>
      <c r="F3552" s="204">
        <v>2020</v>
      </c>
      <c r="G3552" s="205">
        <v>9406</v>
      </c>
      <c r="H3552">
        <v>804</v>
      </c>
      <c r="I3552">
        <v>104</v>
      </c>
      <c r="J3552">
        <v>83</v>
      </c>
    </row>
    <row r="3553" spans="1:10" ht="14.5" x14ac:dyDescent="0.35">
      <c r="A3553" s="202">
        <v>32514</v>
      </c>
      <c r="B3553" s="202" t="s">
        <v>3394</v>
      </c>
      <c r="D3553" s="203">
        <v>19.399999999999999</v>
      </c>
      <c r="E3553" s="203" t="s">
        <v>215</v>
      </c>
      <c r="F3553" s="204">
        <v>2020</v>
      </c>
      <c r="G3553" s="206">
        <v>424456</v>
      </c>
      <c r="H3553">
        <v>0</v>
      </c>
      <c r="I3553">
        <v>0</v>
      </c>
      <c r="J3553">
        <v>0</v>
      </c>
    </row>
    <row r="3554" spans="1:10" ht="14.5" x14ac:dyDescent="0.35">
      <c r="A3554" s="202">
        <v>32514</v>
      </c>
      <c r="B3554" s="202" t="s">
        <v>3395</v>
      </c>
      <c r="D3554" s="203">
        <v>21.2</v>
      </c>
      <c r="E3554" s="203" t="s">
        <v>215</v>
      </c>
      <c r="F3554" s="202">
        <v>2020</v>
      </c>
      <c r="G3554" s="202">
        <v>427517</v>
      </c>
      <c r="H3554">
        <v>537</v>
      </c>
      <c r="I3554">
        <v>81</v>
      </c>
      <c r="J3554">
        <v>64</v>
      </c>
    </row>
    <row r="3555" spans="1:10" ht="14.5" x14ac:dyDescent="0.35">
      <c r="A3555" s="202">
        <v>32603</v>
      </c>
      <c r="B3555" s="202" t="s">
        <v>3399</v>
      </c>
      <c r="D3555" s="203">
        <v>17.100000000000001</v>
      </c>
      <c r="E3555" s="203" t="s">
        <v>215</v>
      </c>
      <c r="F3555" s="202">
        <v>2020</v>
      </c>
      <c r="G3555" s="204">
        <v>782800</v>
      </c>
      <c r="H3555">
        <v>104646</v>
      </c>
      <c r="I3555">
        <v>4968</v>
      </c>
      <c r="J3555">
        <v>8681</v>
      </c>
    </row>
    <row r="3556" spans="1:10" ht="14.5" x14ac:dyDescent="0.35">
      <c r="A3556" s="202">
        <v>32603</v>
      </c>
      <c r="B3556" s="202" t="s">
        <v>3400</v>
      </c>
      <c r="D3556" s="203">
        <v>17.2</v>
      </c>
      <c r="E3556" s="203" t="s">
        <v>215</v>
      </c>
      <c r="F3556" s="202">
        <v>2020</v>
      </c>
      <c r="G3556" s="203">
        <v>37218007</v>
      </c>
      <c r="H3556">
        <v>591761</v>
      </c>
      <c r="I3556">
        <v>28091</v>
      </c>
      <c r="J3556">
        <v>49090</v>
      </c>
    </row>
    <row r="3557" spans="1:10" ht="14.5" x14ac:dyDescent="0.35">
      <c r="A3557" s="202">
        <v>32603</v>
      </c>
      <c r="B3557" s="202" t="s">
        <v>3401</v>
      </c>
      <c r="D3557" s="203">
        <v>19.100000000000001</v>
      </c>
      <c r="E3557" s="203" t="s">
        <v>215</v>
      </c>
      <c r="F3557" s="202">
        <v>2020</v>
      </c>
      <c r="G3557" s="205">
        <v>29905</v>
      </c>
      <c r="H3557">
        <v>5318</v>
      </c>
      <c r="I3557">
        <v>252</v>
      </c>
      <c r="J3557">
        <v>441</v>
      </c>
    </row>
    <row r="3558" spans="1:10" ht="14.5" x14ac:dyDescent="0.35">
      <c r="A3558" s="202">
        <v>32603</v>
      </c>
      <c r="B3558" s="202" t="s">
        <v>3402</v>
      </c>
      <c r="D3558" s="203">
        <v>19.2</v>
      </c>
      <c r="E3558" s="203" t="s">
        <v>215</v>
      </c>
      <c r="F3558" s="204">
        <v>2020</v>
      </c>
      <c r="G3558" s="206">
        <v>646865</v>
      </c>
      <c r="H3558">
        <v>0</v>
      </c>
      <c r="I3558">
        <v>0</v>
      </c>
      <c r="J3558">
        <v>0</v>
      </c>
    </row>
    <row r="3559" spans="1:10" ht="14.5" x14ac:dyDescent="0.35">
      <c r="A3559" s="202">
        <v>32603</v>
      </c>
      <c r="B3559" s="202" t="s">
        <v>3396</v>
      </c>
      <c r="D3559" s="203">
        <v>2.1</v>
      </c>
      <c r="E3559" s="203" t="s">
        <v>215</v>
      </c>
      <c r="F3559" s="202">
        <v>2020</v>
      </c>
      <c r="G3559" s="202">
        <v>4582</v>
      </c>
      <c r="H3559">
        <v>133</v>
      </c>
      <c r="I3559">
        <v>19</v>
      </c>
      <c r="J3559">
        <v>32</v>
      </c>
    </row>
    <row r="3560" spans="1:10" ht="14.5" x14ac:dyDescent="0.35">
      <c r="A3560" s="202">
        <v>32603</v>
      </c>
      <c r="B3560" s="202" t="s">
        <v>3403</v>
      </c>
      <c r="D3560" s="203">
        <v>21.1</v>
      </c>
      <c r="E3560" s="203" t="s">
        <v>215</v>
      </c>
      <c r="F3560" s="202">
        <v>2020</v>
      </c>
      <c r="G3560" s="202">
        <v>1056645</v>
      </c>
      <c r="H3560">
        <v>6476</v>
      </c>
      <c r="I3560">
        <v>308</v>
      </c>
      <c r="J3560">
        <v>538</v>
      </c>
    </row>
    <row r="3561" spans="1:10" ht="14.5" x14ac:dyDescent="0.35">
      <c r="A3561" s="202">
        <v>32603</v>
      </c>
      <c r="B3561" s="202" t="s">
        <v>3404</v>
      </c>
      <c r="D3561" s="203">
        <v>23</v>
      </c>
      <c r="E3561" s="203" t="s">
        <v>215</v>
      </c>
      <c r="F3561" s="202">
        <v>2020</v>
      </c>
      <c r="G3561" s="202">
        <v>2423012</v>
      </c>
      <c r="H3561">
        <v>22825</v>
      </c>
      <c r="I3561">
        <v>1084</v>
      </c>
      <c r="J3561">
        <v>1893</v>
      </c>
    </row>
    <row r="3562" spans="1:10" ht="14.5" x14ac:dyDescent="0.35">
      <c r="A3562" s="202">
        <v>32603</v>
      </c>
      <c r="B3562" s="202" t="s">
        <v>3405</v>
      </c>
      <c r="D3562" s="203">
        <v>24</v>
      </c>
      <c r="E3562" s="203" t="s">
        <v>215</v>
      </c>
      <c r="F3562" s="202">
        <v>2020</v>
      </c>
      <c r="G3562" s="202">
        <v>8936221</v>
      </c>
      <c r="H3562">
        <v>95838</v>
      </c>
      <c r="I3562">
        <v>4549</v>
      </c>
      <c r="J3562">
        <v>7950</v>
      </c>
    </row>
    <row r="3563" spans="1:10" ht="14.5" x14ac:dyDescent="0.35">
      <c r="A3563" s="202">
        <v>32603</v>
      </c>
      <c r="B3563" s="202" t="s">
        <v>3397</v>
      </c>
      <c r="D3563" s="203">
        <v>4</v>
      </c>
      <c r="E3563" s="203" t="s">
        <v>215</v>
      </c>
      <c r="F3563" s="202">
        <v>2020</v>
      </c>
      <c r="G3563" s="202">
        <v>3186175</v>
      </c>
      <c r="H3563">
        <v>27887</v>
      </c>
      <c r="I3563">
        <v>1324</v>
      </c>
      <c r="J3563">
        <v>2313</v>
      </c>
    </row>
    <row r="3564" spans="1:10" ht="14.5" x14ac:dyDescent="0.35">
      <c r="A3564" s="202">
        <v>32603</v>
      </c>
      <c r="B3564" s="202" t="s">
        <v>3398</v>
      </c>
      <c r="D3564" s="203">
        <v>9</v>
      </c>
      <c r="E3564" s="203" t="s">
        <v>215</v>
      </c>
      <c r="F3564" s="202">
        <v>2020</v>
      </c>
      <c r="G3564" s="202">
        <v>556550</v>
      </c>
      <c r="H3564">
        <v>9816</v>
      </c>
      <c r="I3564">
        <v>466</v>
      </c>
      <c r="J3564">
        <v>814</v>
      </c>
    </row>
    <row r="3565" spans="1:10" ht="14.5" x14ac:dyDescent="0.35">
      <c r="A3565" s="202">
        <v>32620</v>
      </c>
      <c r="B3565" s="202" t="s">
        <v>3406</v>
      </c>
      <c r="D3565" s="203">
        <v>1</v>
      </c>
      <c r="E3565" s="203" t="s">
        <v>215</v>
      </c>
      <c r="F3565" s="202">
        <v>2020</v>
      </c>
      <c r="G3565" s="202">
        <v>6405</v>
      </c>
      <c r="H3565">
        <v>104</v>
      </c>
      <c r="I3565">
        <v>3</v>
      </c>
      <c r="J3565">
        <v>7</v>
      </c>
    </row>
    <row r="3566" spans="1:10" ht="14.5" x14ac:dyDescent="0.35">
      <c r="A3566" s="202">
        <v>32620</v>
      </c>
      <c r="B3566" s="202" t="s">
        <v>3411</v>
      </c>
      <c r="D3566" s="203">
        <v>17.100000000000001</v>
      </c>
      <c r="E3566" s="203" t="s">
        <v>215</v>
      </c>
      <c r="F3566" s="202">
        <v>2020</v>
      </c>
      <c r="G3566" s="204">
        <v>5628866</v>
      </c>
      <c r="H3566">
        <v>55208</v>
      </c>
      <c r="I3566">
        <v>1434</v>
      </c>
      <c r="J3566">
        <v>3700</v>
      </c>
    </row>
    <row r="3567" spans="1:10" ht="14.5" x14ac:dyDescent="0.35">
      <c r="A3567" s="202">
        <v>32620</v>
      </c>
      <c r="B3567" s="202" t="s">
        <v>3412</v>
      </c>
      <c r="D3567" s="203">
        <v>17.2</v>
      </c>
      <c r="E3567" s="203" t="s">
        <v>215</v>
      </c>
      <c r="F3567" s="202">
        <v>2020</v>
      </c>
      <c r="G3567" s="203">
        <v>108863</v>
      </c>
      <c r="H3567">
        <v>1240</v>
      </c>
      <c r="I3567">
        <v>32</v>
      </c>
      <c r="J3567">
        <v>84</v>
      </c>
    </row>
    <row r="3568" spans="1:10" ht="14.5" x14ac:dyDescent="0.35">
      <c r="A3568" s="202">
        <v>32620</v>
      </c>
      <c r="B3568" s="202" t="s">
        <v>3413</v>
      </c>
      <c r="D3568" s="203">
        <v>19.3</v>
      </c>
      <c r="E3568" s="203" t="s">
        <v>215</v>
      </c>
      <c r="F3568" s="204">
        <v>2020</v>
      </c>
      <c r="G3568" s="205">
        <v>33516</v>
      </c>
      <c r="H3568">
        <v>339631</v>
      </c>
      <c r="I3568">
        <v>9622</v>
      </c>
      <c r="J3568">
        <v>24828</v>
      </c>
    </row>
    <row r="3569" spans="1:10" ht="14.5" x14ac:dyDescent="0.35">
      <c r="A3569" s="202">
        <v>32620</v>
      </c>
      <c r="B3569" s="202" t="s">
        <v>3414</v>
      </c>
      <c r="D3569" s="203">
        <v>19.399999999999999</v>
      </c>
      <c r="E3569" s="203" t="s">
        <v>215</v>
      </c>
      <c r="F3569" s="204">
        <v>2020</v>
      </c>
      <c r="G3569" s="206">
        <v>26029734</v>
      </c>
      <c r="H3569">
        <v>0</v>
      </c>
      <c r="I3569">
        <v>0</v>
      </c>
      <c r="J3569">
        <v>0</v>
      </c>
    </row>
    <row r="3570" spans="1:10" ht="14.5" x14ac:dyDescent="0.35">
      <c r="A3570" s="202">
        <v>32620</v>
      </c>
      <c r="B3570" s="202" t="s">
        <v>3407</v>
      </c>
      <c r="D3570" s="203">
        <v>2.1</v>
      </c>
      <c r="E3570" s="203" t="s">
        <v>215</v>
      </c>
      <c r="F3570" s="202">
        <v>2020</v>
      </c>
      <c r="G3570" s="202">
        <v>3089</v>
      </c>
      <c r="H3570">
        <v>19</v>
      </c>
      <c r="I3570">
        <v>1</v>
      </c>
      <c r="J3570">
        <v>1</v>
      </c>
    </row>
    <row r="3571" spans="1:10" ht="14.5" x14ac:dyDescent="0.35">
      <c r="A3571" s="202">
        <v>32620</v>
      </c>
      <c r="B3571" s="202" t="s">
        <v>4596</v>
      </c>
      <c r="D3571" s="203">
        <v>21.1</v>
      </c>
      <c r="E3571" s="203" t="s">
        <v>215</v>
      </c>
      <c r="F3571" s="202">
        <v>2020</v>
      </c>
      <c r="G3571" s="202">
        <v>944</v>
      </c>
      <c r="H3571">
        <v>1</v>
      </c>
      <c r="I3571">
        <v>0</v>
      </c>
      <c r="J3571">
        <v>0</v>
      </c>
    </row>
    <row r="3572" spans="1:10" ht="14.5" x14ac:dyDescent="0.35">
      <c r="A3572" s="202">
        <v>32620</v>
      </c>
      <c r="B3572" s="202" t="s">
        <v>3415</v>
      </c>
      <c r="D3572" s="203">
        <v>21.2</v>
      </c>
      <c r="E3572" s="203" t="s">
        <v>215</v>
      </c>
      <c r="F3572" s="202">
        <v>2020</v>
      </c>
      <c r="G3572" s="202">
        <v>3986113</v>
      </c>
      <c r="H3572">
        <v>69234</v>
      </c>
      <c r="I3572">
        <v>1963</v>
      </c>
      <c r="J3572">
        <v>5064</v>
      </c>
    </row>
    <row r="3573" spans="1:10" ht="14.5" x14ac:dyDescent="0.35">
      <c r="A3573" s="202">
        <v>32620</v>
      </c>
      <c r="B3573" s="202" t="s">
        <v>3408</v>
      </c>
      <c r="D3573" s="203">
        <v>5.0999999999999996</v>
      </c>
      <c r="E3573" s="203" t="s">
        <v>215</v>
      </c>
      <c r="F3573" s="202">
        <v>2020</v>
      </c>
      <c r="G3573" s="202">
        <v>116025</v>
      </c>
      <c r="H3573">
        <v>1888</v>
      </c>
      <c r="I3573">
        <v>50</v>
      </c>
      <c r="J3573">
        <v>130</v>
      </c>
    </row>
    <row r="3574" spans="1:10" ht="14.5" x14ac:dyDescent="0.35">
      <c r="A3574" s="202">
        <v>32620</v>
      </c>
      <c r="B3574" s="202" t="s">
        <v>3409</v>
      </c>
      <c r="D3574" s="203">
        <v>5.2</v>
      </c>
      <c r="E3574" s="203" t="s">
        <v>215</v>
      </c>
      <c r="F3574" s="202">
        <v>2020</v>
      </c>
      <c r="G3574" s="202">
        <v>18459</v>
      </c>
      <c r="H3574">
        <v>600</v>
      </c>
      <c r="I3574">
        <v>18</v>
      </c>
      <c r="J3574">
        <v>48</v>
      </c>
    </row>
    <row r="3575" spans="1:10" ht="14.5" x14ac:dyDescent="0.35">
      <c r="A3575" s="202">
        <v>32620</v>
      </c>
      <c r="B3575" s="202" t="s">
        <v>3410</v>
      </c>
      <c r="D3575" s="203">
        <v>9</v>
      </c>
      <c r="E3575" s="203" t="s">
        <v>215</v>
      </c>
      <c r="F3575" s="202">
        <v>2020</v>
      </c>
      <c r="G3575" s="202">
        <v>1132232</v>
      </c>
      <c r="H3575">
        <v>8342</v>
      </c>
      <c r="I3575">
        <v>220</v>
      </c>
      <c r="J3575">
        <v>569</v>
      </c>
    </row>
    <row r="3576" spans="1:10" ht="14.5" x14ac:dyDescent="0.35">
      <c r="A3576" s="202">
        <v>32778</v>
      </c>
      <c r="B3576" s="202" t="s">
        <v>3416</v>
      </c>
      <c r="D3576" s="203">
        <v>24</v>
      </c>
      <c r="E3576" s="203" t="s">
        <v>215</v>
      </c>
      <c r="F3576" s="202">
        <v>2020</v>
      </c>
      <c r="G3576" s="202">
        <v>3026789</v>
      </c>
      <c r="H3576">
        <v>12849</v>
      </c>
      <c r="I3576">
        <v>1053</v>
      </c>
      <c r="J3576">
        <v>1671</v>
      </c>
    </row>
    <row r="3577" spans="1:10" ht="14.5" x14ac:dyDescent="0.35">
      <c r="A3577" s="202">
        <v>32867</v>
      </c>
      <c r="B3577" s="202" t="s">
        <v>3417</v>
      </c>
      <c r="D3577" s="203">
        <v>24</v>
      </c>
      <c r="E3577" s="203" t="s">
        <v>215</v>
      </c>
      <c r="F3577" s="202">
        <v>2020</v>
      </c>
      <c r="G3577" s="202">
        <v>187163</v>
      </c>
      <c r="H3577">
        <v>3490</v>
      </c>
      <c r="I3577">
        <v>0</v>
      </c>
      <c r="J3577">
        <v>0</v>
      </c>
    </row>
    <row r="3578" spans="1:10" ht="14.5" x14ac:dyDescent="0.35">
      <c r="A3578" s="202">
        <v>32875</v>
      </c>
      <c r="B3578" s="202" t="s">
        <v>3418</v>
      </c>
      <c r="D3578" s="203">
        <v>17.100000000000001</v>
      </c>
      <c r="E3578" s="203" t="s">
        <v>215</v>
      </c>
      <c r="F3578" s="202">
        <v>2020</v>
      </c>
      <c r="G3578" s="204">
        <v>1823055</v>
      </c>
      <c r="H3578">
        <v>1823</v>
      </c>
      <c r="I3578">
        <v>95</v>
      </c>
      <c r="J3578">
        <v>553</v>
      </c>
    </row>
    <row r="3579" spans="1:10" ht="14.5" x14ac:dyDescent="0.35">
      <c r="A3579" s="202">
        <v>32875</v>
      </c>
      <c r="B3579" s="202" t="s">
        <v>4597</v>
      </c>
      <c r="D3579" s="203">
        <v>17.2</v>
      </c>
      <c r="E3579" s="203" t="s">
        <v>215</v>
      </c>
      <c r="F3579" s="202">
        <v>2020</v>
      </c>
      <c r="G3579" s="203">
        <v>0</v>
      </c>
      <c r="H3579">
        <v>0</v>
      </c>
      <c r="I3579">
        <v>0</v>
      </c>
      <c r="J3579">
        <v>0</v>
      </c>
    </row>
    <row r="3580" spans="1:10" ht="14.5" x14ac:dyDescent="0.35">
      <c r="A3580" s="202">
        <v>32875</v>
      </c>
      <c r="B3580" s="202" t="s">
        <v>4598</v>
      </c>
      <c r="D3580" s="203">
        <v>19.3</v>
      </c>
      <c r="E3580" s="203" t="s">
        <v>215</v>
      </c>
      <c r="F3580" s="204">
        <v>2020</v>
      </c>
      <c r="G3580" s="205">
        <v>0</v>
      </c>
      <c r="H3580">
        <v>693</v>
      </c>
      <c r="I3580">
        <v>37</v>
      </c>
      <c r="J3580">
        <v>187</v>
      </c>
    </row>
    <row r="3581" spans="1:10" ht="14.5" x14ac:dyDescent="0.35">
      <c r="A3581" s="202">
        <v>32875</v>
      </c>
      <c r="B3581" s="202" t="s">
        <v>3419</v>
      </c>
      <c r="D3581" s="203">
        <v>19.399999999999999</v>
      </c>
      <c r="E3581" s="203" t="s">
        <v>215</v>
      </c>
      <c r="F3581" s="204">
        <v>2020</v>
      </c>
      <c r="G3581" s="206">
        <v>692937</v>
      </c>
      <c r="H3581">
        <v>0</v>
      </c>
      <c r="I3581">
        <v>0</v>
      </c>
      <c r="J3581">
        <v>0</v>
      </c>
    </row>
    <row r="3582" spans="1:10" ht="14.5" x14ac:dyDescent="0.35">
      <c r="A3582" s="202">
        <v>32875</v>
      </c>
      <c r="B3582" s="202" t="s">
        <v>3420</v>
      </c>
      <c r="D3582" s="203">
        <v>21.2</v>
      </c>
      <c r="E3582" s="203" t="s">
        <v>215</v>
      </c>
      <c r="F3582" s="202">
        <v>2020</v>
      </c>
      <c r="G3582" s="202">
        <v>368600</v>
      </c>
      <c r="H3582">
        <v>369</v>
      </c>
      <c r="I3582">
        <v>19</v>
      </c>
      <c r="J3582">
        <v>101</v>
      </c>
    </row>
    <row r="3583" spans="1:10" ht="14.5" x14ac:dyDescent="0.35">
      <c r="A3583" s="202">
        <v>32875</v>
      </c>
      <c r="B3583" s="202" t="s">
        <v>3421</v>
      </c>
      <c r="D3583" s="203">
        <v>24</v>
      </c>
      <c r="E3583" s="203" t="s">
        <v>215</v>
      </c>
      <c r="F3583" s="202">
        <v>2020</v>
      </c>
      <c r="G3583" s="202">
        <v>14243</v>
      </c>
      <c r="H3583">
        <v>14</v>
      </c>
      <c r="I3583">
        <v>78</v>
      </c>
      <c r="J3583">
        <v>4</v>
      </c>
    </row>
    <row r="3584" spans="1:10" ht="14.5" x14ac:dyDescent="0.35">
      <c r="A3584" s="202">
        <v>32921</v>
      </c>
      <c r="B3584" s="202" t="s">
        <v>3422</v>
      </c>
      <c r="D3584" s="203">
        <v>11</v>
      </c>
      <c r="E3584" s="203" t="s">
        <v>215</v>
      </c>
      <c r="F3584" s="202">
        <v>2020</v>
      </c>
      <c r="G3584" s="202">
        <v>749757</v>
      </c>
      <c r="H3584">
        <v>160067</v>
      </c>
      <c r="I3584">
        <v>2482</v>
      </c>
      <c r="J3584">
        <v>35429</v>
      </c>
    </row>
    <row r="3585" spans="1:10" ht="14.5" x14ac:dyDescent="0.35">
      <c r="A3585" s="202">
        <v>32930</v>
      </c>
      <c r="B3585" s="202" t="s">
        <v>3423</v>
      </c>
      <c r="D3585" s="203">
        <v>1</v>
      </c>
      <c r="E3585" s="203" t="s">
        <v>215</v>
      </c>
      <c r="F3585" s="202">
        <v>2020</v>
      </c>
      <c r="G3585" s="202">
        <v>97332</v>
      </c>
      <c r="H3585">
        <v>1106</v>
      </c>
      <c r="I3585">
        <v>54</v>
      </c>
      <c r="J3585">
        <v>61</v>
      </c>
    </row>
    <row r="3586" spans="1:10" ht="14.5" x14ac:dyDescent="0.35">
      <c r="A3586" s="202">
        <v>32930</v>
      </c>
      <c r="B3586" s="202" t="s">
        <v>3427</v>
      </c>
      <c r="D3586" s="203">
        <v>17.100000000000001</v>
      </c>
      <c r="E3586" s="203" t="s">
        <v>215</v>
      </c>
      <c r="F3586" s="202">
        <v>2020</v>
      </c>
      <c r="G3586" s="204">
        <v>24471</v>
      </c>
      <c r="H3586">
        <v>2270</v>
      </c>
      <c r="I3586">
        <v>110</v>
      </c>
      <c r="J3586">
        <v>125</v>
      </c>
    </row>
    <row r="3587" spans="1:10" ht="14.5" x14ac:dyDescent="0.35">
      <c r="A3587" s="202">
        <v>32930</v>
      </c>
      <c r="B3587" s="202" t="s">
        <v>4599</v>
      </c>
      <c r="D3587" s="203">
        <v>17.2</v>
      </c>
      <c r="E3587" s="203" t="s">
        <v>215</v>
      </c>
      <c r="F3587" s="202">
        <v>2020</v>
      </c>
      <c r="G3587" s="203">
        <v>0</v>
      </c>
      <c r="H3587">
        <v>0</v>
      </c>
      <c r="I3587">
        <v>0</v>
      </c>
      <c r="J3587">
        <v>0</v>
      </c>
    </row>
    <row r="3588" spans="1:10" ht="14.5" x14ac:dyDescent="0.35">
      <c r="A3588" s="202">
        <v>32930</v>
      </c>
      <c r="B3588" s="202" t="s">
        <v>4600</v>
      </c>
      <c r="D3588" s="203">
        <v>19.3</v>
      </c>
      <c r="E3588" s="203" t="s">
        <v>215</v>
      </c>
      <c r="F3588" s="204">
        <v>2020</v>
      </c>
      <c r="G3588" s="205">
        <v>0</v>
      </c>
      <c r="H3588">
        <v>14</v>
      </c>
      <c r="I3588">
        <v>1</v>
      </c>
      <c r="J3588">
        <v>1</v>
      </c>
    </row>
    <row r="3589" spans="1:10" ht="14.5" x14ac:dyDescent="0.35">
      <c r="A3589" s="202">
        <v>32930</v>
      </c>
      <c r="B3589" s="202" t="s">
        <v>3428</v>
      </c>
      <c r="D3589" s="203">
        <v>19.399999999999999</v>
      </c>
      <c r="E3589" s="203" t="s">
        <v>215</v>
      </c>
      <c r="F3589" s="204">
        <v>2020</v>
      </c>
      <c r="G3589" s="206">
        <v>363</v>
      </c>
      <c r="H3589">
        <v>0</v>
      </c>
      <c r="I3589">
        <v>0</v>
      </c>
      <c r="J3589">
        <v>0</v>
      </c>
    </row>
    <row r="3590" spans="1:10" ht="14.5" x14ac:dyDescent="0.35">
      <c r="A3590" s="202">
        <v>32930</v>
      </c>
      <c r="B3590" s="202" t="s">
        <v>3424</v>
      </c>
      <c r="D3590" s="203">
        <v>2.1</v>
      </c>
      <c r="E3590" s="203" t="s">
        <v>215</v>
      </c>
      <c r="F3590" s="202">
        <v>2020</v>
      </c>
      <c r="G3590" s="202">
        <v>208309</v>
      </c>
      <c r="H3590">
        <v>1774</v>
      </c>
      <c r="I3590">
        <v>86</v>
      </c>
      <c r="J3590">
        <v>98</v>
      </c>
    </row>
    <row r="3591" spans="1:10" ht="14.5" x14ac:dyDescent="0.35">
      <c r="A3591" s="202">
        <v>32930</v>
      </c>
      <c r="B3591" s="202" t="s">
        <v>3425</v>
      </c>
      <c r="D3591" s="203">
        <v>5.0999999999999996</v>
      </c>
      <c r="E3591" s="203" t="s">
        <v>215</v>
      </c>
      <c r="F3591" s="202">
        <v>2020</v>
      </c>
      <c r="G3591" s="202">
        <v>679322</v>
      </c>
      <c r="H3591">
        <v>4858</v>
      </c>
      <c r="I3591">
        <v>236</v>
      </c>
      <c r="J3591">
        <v>267</v>
      </c>
    </row>
    <row r="3592" spans="1:10" ht="14.5" x14ac:dyDescent="0.35">
      <c r="A3592" s="202">
        <v>32930</v>
      </c>
      <c r="B3592" s="202" t="s">
        <v>3426</v>
      </c>
      <c r="D3592" s="203">
        <v>5.2</v>
      </c>
      <c r="E3592" s="203" t="s">
        <v>215</v>
      </c>
      <c r="F3592" s="202">
        <v>2020</v>
      </c>
      <c r="G3592" s="202">
        <v>167910</v>
      </c>
      <c r="H3592">
        <v>2258</v>
      </c>
      <c r="I3592">
        <v>110</v>
      </c>
      <c r="J3592">
        <v>124</v>
      </c>
    </row>
    <row r="3593" spans="1:10" ht="14.5" x14ac:dyDescent="0.35">
      <c r="A3593" s="202">
        <v>33022</v>
      </c>
      <c r="B3593" s="202" t="s">
        <v>3429</v>
      </c>
      <c r="D3593" s="203">
        <v>1</v>
      </c>
      <c r="E3593" s="203" t="s">
        <v>215</v>
      </c>
      <c r="F3593" s="202">
        <v>2020</v>
      </c>
      <c r="G3593" s="202">
        <v>1666708</v>
      </c>
      <c r="H3593">
        <v>18533</v>
      </c>
      <c r="I3593">
        <v>0</v>
      </c>
      <c r="J3593">
        <v>1370</v>
      </c>
    </row>
    <row r="3594" spans="1:10" ht="14.5" x14ac:dyDescent="0.35">
      <c r="A3594" s="202">
        <v>33022</v>
      </c>
      <c r="B3594" s="202" t="s">
        <v>3432</v>
      </c>
      <c r="D3594" s="203">
        <v>17.100000000000001</v>
      </c>
      <c r="E3594" s="203" t="s">
        <v>215</v>
      </c>
      <c r="F3594" s="202">
        <v>2020</v>
      </c>
      <c r="G3594" s="204">
        <v>3063890</v>
      </c>
      <c r="H3594">
        <v>11933</v>
      </c>
      <c r="I3594">
        <v>0</v>
      </c>
      <c r="J3594">
        <v>1031</v>
      </c>
    </row>
    <row r="3595" spans="1:10" ht="14.5" x14ac:dyDescent="0.35">
      <c r="A3595" s="202">
        <v>33022</v>
      </c>
      <c r="B3595" s="202" t="s">
        <v>4601</v>
      </c>
      <c r="D3595" s="203">
        <v>17.2</v>
      </c>
      <c r="E3595" s="203" t="s">
        <v>215</v>
      </c>
      <c r="F3595" s="202">
        <v>2020</v>
      </c>
      <c r="G3595" s="203">
        <v>0</v>
      </c>
      <c r="H3595">
        <v>7361</v>
      </c>
      <c r="I3595">
        <v>0</v>
      </c>
      <c r="J3595">
        <v>377</v>
      </c>
    </row>
    <row r="3596" spans="1:10" ht="14.5" x14ac:dyDescent="0.35">
      <c r="A3596" s="202">
        <v>33022</v>
      </c>
      <c r="B3596" s="202" t="s">
        <v>3433</v>
      </c>
      <c r="D3596" s="203">
        <v>18</v>
      </c>
      <c r="E3596" s="203" t="s">
        <v>215</v>
      </c>
      <c r="F3596" s="202">
        <v>2020</v>
      </c>
      <c r="G3596" s="202">
        <v>177491</v>
      </c>
      <c r="H3596">
        <v>3944</v>
      </c>
      <c r="I3596">
        <v>0</v>
      </c>
      <c r="J3596">
        <v>209</v>
      </c>
    </row>
    <row r="3597" spans="1:10" ht="14.5" x14ac:dyDescent="0.35">
      <c r="A3597" s="202">
        <v>33022</v>
      </c>
      <c r="B3597" s="202" t="s">
        <v>3434</v>
      </c>
      <c r="D3597" s="203">
        <v>19.100000000000001</v>
      </c>
      <c r="E3597" s="203" t="s">
        <v>215</v>
      </c>
      <c r="F3597" s="202">
        <v>2020</v>
      </c>
      <c r="G3597" s="205">
        <v>1340</v>
      </c>
      <c r="H3597">
        <v>143</v>
      </c>
      <c r="I3597">
        <v>0</v>
      </c>
      <c r="J3597">
        <v>12</v>
      </c>
    </row>
    <row r="3598" spans="1:10" ht="14.5" x14ac:dyDescent="0.35">
      <c r="A3598" s="202">
        <v>33022</v>
      </c>
      <c r="B3598" s="202" t="s">
        <v>3435</v>
      </c>
      <c r="D3598" s="203">
        <v>19.2</v>
      </c>
      <c r="E3598" s="203" t="s">
        <v>215</v>
      </c>
      <c r="F3598" s="204">
        <v>2020</v>
      </c>
      <c r="G3598" s="206">
        <v>11403</v>
      </c>
      <c r="H3598">
        <v>0</v>
      </c>
      <c r="I3598">
        <v>0</v>
      </c>
      <c r="J3598">
        <v>0</v>
      </c>
    </row>
    <row r="3599" spans="1:10" ht="14.5" x14ac:dyDescent="0.35">
      <c r="A3599" s="202">
        <v>33022</v>
      </c>
      <c r="B3599" s="202" t="s">
        <v>3430</v>
      </c>
      <c r="D3599" s="203">
        <v>2.1</v>
      </c>
      <c r="E3599" s="203" t="s">
        <v>215</v>
      </c>
      <c r="F3599" s="202">
        <v>2020</v>
      </c>
      <c r="G3599" s="202">
        <v>719469</v>
      </c>
      <c r="H3599">
        <v>9974</v>
      </c>
      <c r="I3599">
        <v>0</v>
      </c>
      <c r="J3599">
        <v>585</v>
      </c>
    </row>
    <row r="3600" spans="1:10" ht="14.5" x14ac:dyDescent="0.35">
      <c r="A3600" s="202">
        <v>33022</v>
      </c>
      <c r="B3600" s="202" t="s">
        <v>3436</v>
      </c>
      <c r="D3600" s="203">
        <v>21.1</v>
      </c>
      <c r="E3600" s="203" t="s">
        <v>215</v>
      </c>
      <c r="F3600" s="202">
        <v>2020</v>
      </c>
      <c r="G3600" s="202">
        <v>142802</v>
      </c>
      <c r="H3600">
        <v>1206</v>
      </c>
      <c r="I3600">
        <v>0</v>
      </c>
      <c r="J3600">
        <v>95</v>
      </c>
    </row>
    <row r="3601" spans="1:10" ht="14.5" x14ac:dyDescent="0.35">
      <c r="A3601" s="202">
        <v>33022</v>
      </c>
      <c r="B3601" s="202" t="s">
        <v>3431</v>
      </c>
      <c r="D3601" s="203">
        <v>9</v>
      </c>
      <c r="E3601" s="203" t="s">
        <v>215</v>
      </c>
      <c r="F3601" s="202">
        <v>2020</v>
      </c>
      <c r="G3601" s="202">
        <v>1401717</v>
      </c>
      <c r="H3601">
        <v>27368</v>
      </c>
      <c r="I3601">
        <v>0</v>
      </c>
      <c r="J3601">
        <v>2429</v>
      </c>
    </row>
    <row r="3602" spans="1:10" ht="14.5" x14ac:dyDescent="0.35">
      <c r="A3602" s="202">
        <v>33049</v>
      </c>
      <c r="B3602" s="202" t="s">
        <v>4602</v>
      </c>
      <c r="D3602" s="203">
        <v>11</v>
      </c>
      <c r="E3602" s="203" t="s">
        <v>215</v>
      </c>
      <c r="F3602" s="202">
        <v>2020</v>
      </c>
      <c r="G3602" s="202">
        <v>9221</v>
      </c>
      <c r="H3602">
        <v>113726</v>
      </c>
      <c r="I3602">
        <v>4807</v>
      </c>
      <c r="J3602">
        <v>19606</v>
      </c>
    </row>
    <row r="3603" spans="1:10" ht="14.5" x14ac:dyDescent="0.35">
      <c r="A3603" s="202">
        <v>33120</v>
      </c>
      <c r="B3603" s="202" t="s">
        <v>3437</v>
      </c>
      <c r="D3603" s="203">
        <v>19.100000000000001</v>
      </c>
      <c r="E3603" s="203" t="s">
        <v>215</v>
      </c>
      <c r="F3603" s="202">
        <v>2020</v>
      </c>
      <c r="G3603" s="205">
        <v>15630</v>
      </c>
      <c r="H3603">
        <v>267540</v>
      </c>
      <c r="I3603">
        <v>29087</v>
      </c>
      <c r="J3603">
        <v>12911</v>
      </c>
    </row>
    <row r="3604" spans="1:10" ht="14.5" x14ac:dyDescent="0.35">
      <c r="A3604" s="202">
        <v>33120</v>
      </c>
      <c r="B3604" s="202" t="s">
        <v>3438</v>
      </c>
      <c r="D3604" s="203">
        <v>19.2</v>
      </c>
      <c r="E3604" s="203" t="s">
        <v>215</v>
      </c>
      <c r="F3604" s="204">
        <v>2020</v>
      </c>
      <c r="G3604" s="206">
        <v>717846</v>
      </c>
      <c r="H3604">
        <v>0</v>
      </c>
      <c r="I3604">
        <v>0</v>
      </c>
      <c r="J3604">
        <v>0</v>
      </c>
    </row>
    <row r="3605" spans="1:10" ht="14.5" x14ac:dyDescent="0.35">
      <c r="A3605" s="202">
        <v>33120</v>
      </c>
      <c r="B3605" s="202" t="s">
        <v>3439</v>
      </c>
      <c r="D3605" s="203">
        <v>21.1</v>
      </c>
      <c r="E3605" s="203" t="s">
        <v>215</v>
      </c>
      <c r="F3605" s="202">
        <v>2020</v>
      </c>
      <c r="G3605" s="202">
        <v>382579</v>
      </c>
      <c r="H3605">
        <v>74796</v>
      </c>
      <c r="I3605">
        <v>8133</v>
      </c>
      <c r="J3605">
        <v>3610</v>
      </c>
    </row>
    <row r="3606" spans="1:10" ht="14.5" x14ac:dyDescent="0.35">
      <c r="A3606" s="202">
        <v>33162</v>
      </c>
      <c r="B3606" s="202" t="s">
        <v>3443</v>
      </c>
      <c r="D3606" s="203">
        <v>17.100000000000001</v>
      </c>
      <c r="E3606" s="203" t="s">
        <v>215</v>
      </c>
      <c r="F3606" s="202">
        <v>2020</v>
      </c>
      <c r="G3606" s="204">
        <v>30495</v>
      </c>
      <c r="H3606">
        <v>1198</v>
      </c>
      <c r="I3606">
        <v>5</v>
      </c>
      <c r="J3606">
        <v>133</v>
      </c>
    </row>
    <row r="3607" spans="1:10" ht="14.5" x14ac:dyDescent="0.35">
      <c r="A3607" s="202">
        <v>33162</v>
      </c>
      <c r="B3607" s="202" t="s">
        <v>4603</v>
      </c>
      <c r="D3607" s="203">
        <v>17.2</v>
      </c>
      <c r="E3607" s="203" t="s">
        <v>215</v>
      </c>
      <c r="F3607" s="202">
        <v>2020</v>
      </c>
      <c r="G3607" s="203">
        <v>0</v>
      </c>
      <c r="H3607">
        <v>0</v>
      </c>
      <c r="I3607">
        <v>0</v>
      </c>
      <c r="J3607">
        <v>0</v>
      </c>
    </row>
    <row r="3608" spans="1:10" ht="14.5" x14ac:dyDescent="0.35">
      <c r="A3608" s="202">
        <v>33162</v>
      </c>
      <c r="B3608" s="202" t="s">
        <v>3444</v>
      </c>
      <c r="D3608" s="203">
        <v>24</v>
      </c>
      <c r="E3608" s="203" t="s">
        <v>215</v>
      </c>
      <c r="F3608" s="202">
        <v>2020</v>
      </c>
      <c r="G3608" s="202">
        <v>6296399</v>
      </c>
      <c r="H3608">
        <v>21904</v>
      </c>
      <c r="I3608">
        <v>2476</v>
      </c>
      <c r="J3608">
        <v>2096</v>
      </c>
    </row>
    <row r="3609" spans="1:10" ht="14.5" x14ac:dyDescent="0.35">
      <c r="A3609" s="202">
        <v>33162</v>
      </c>
      <c r="B3609" s="202" t="s">
        <v>3440</v>
      </c>
      <c r="D3609" s="203">
        <v>5.0999999999999996</v>
      </c>
      <c r="E3609" s="203" t="s">
        <v>215</v>
      </c>
      <c r="F3609" s="202">
        <v>2020</v>
      </c>
      <c r="G3609" s="202">
        <v>483337</v>
      </c>
      <c r="H3609">
        <v>13977</v>
      </c>
      <c r="I3609">
        <v>494</v>
      </c>
      <c r="J3609">
        <v>2468</v>
      </c>
    </row>
    <row r="3610" spans="1:10" ht="14.5" x14ac:dyDescent="0.35">
      <c r="A3610" s="202">
        <v>33162</v>
      </c>
      <c r="B3610" s="202" t="s">
        <v>3441</v>
      </c>
      <c r="D3610" s="203">
        <v>5.2</v>
      </c>
      <c r="E3610" s="203" t="s">
        <v>215</v>
      </c>
      <c r="F3610" s="202">
        <v>2020</v>
      </c>
      <c r="G3610" s="202">
        <v>57700</v>
      </c>
      <c r="H3610">
        <v>3918</v>
      </c>
      <c r="I3610">
        <v>138</v>
      </c>
      <c r="J3610">
        <v>698</v>
      </c>
    </row>
    <row r="3611" spans="1:10" ht="14.5" x14ac:dyDescent="0.35">
      <c r="A3611" s="202">
        <v>33162</v>
      </c>
      <c r="B3611" s="202" t="s">
        <v>3442</v>
      </c>
      <c r="D3611" s="203">
        <v>9</v>
      </c>
      <c r="E3611" s="203" t="s">
        <v>215</v>
      </c>
      <c r="F3611" s="202">
        <v>2020</v>
      </c>
      <c r="G3611" s="202">
        <v>2616428</v>
      </c>
      <c r="H3611">
        <v>6190</v>
      </c>
      <c r="I3611">
        <v>162</v>
      </c>
      <c r="J3611">
        <v>1028</v>
      </c>
    </row>
    <row r="3612" spans="1:10" ht="14.5" x14ac:dyDescent="0.35">
      <c r="A3612" s="202">
        <v>33170</v>
      </c>
      <c r="B3612" s="202" t="s">
        <v>3445</v>
      </c>
      <c r="D3612" s="203">
        <v>2.4</v>
      </c>
      <c r="E3612" s="203" t="s">
        <v>215</v>
      </c>
      <c r="F3612" s="202">
        <v>2020</v>
      </c>
      <c r="G3612" s="202">
        <v>3679829</v>
      </c>
      <c r="H3612">
        <v>3680</v>
      </c>
      <c r="I3612">
        <v>0</v>
      </c>
      <c r="J3612">
        <v>0</v>
      </c>
    </row>
    <row r="3613" spans="1:10" ht="14.5" x14ac:dyDescent="0.35">
      <c r="A3613" s="202">
        <v>33200</v>
      </c>
      <c r="B3613" s="202" t="s">
        <v>3446</v>
      </c>
      <c r="D3613" s="203">
        <v>11</v>
      </c>
      <c r="E3613" s="203" t="s">
        <v>215</v>
      </c>
      <c r="F3613" s="202">
        <v>2020</v>
      </c>
      <c r="G3613" s="202">
        <v>15706050</v>
      </c>
      <c r="H3613">
        <v>305616</v>
      </c>
      <c r="I3613">
        <v>22430</v>
      </c>
      <c r="J3613">
        <v>19027</v>
      </c>
    </row>
    <row r="3614" spans="1:10" ht="14.5" x14ac:dyDescent="0.35">
      <c r="A3614" s="202">
        <v>33391</v>
      </c>
      <c r="B3614" s="202" t="s">
        <v>3447</v>
      </c>
      <c r="D3614" s="203">
        <v>11</v>
      </c>
      <c r="E3614" s="203" t="s">
        <v>215</v>
      </c>
      <c r="F3614" s="202">
        <v>2020</v>
      </c>
      <c r="G3614" s="202">
        <v>17502206</v>
      </c>
      <c r="H3614">
        <v>144558</v>
      </c>
      <c r="I3614">
        <v>12217</v>
      </c>
      <c r="J3614">
        <v>12153</v>
      </c>
    </row>
    <row r="3615" spans="1:10" ht="14.5" x14ac:dyDescent="0.35">
      <c r="A3615" s="202">
        <v>33499</v>
      </c>
      <c r="B3615" s="202" t="s">
        <v>3448</v>
      </c>
      <c r="D3615" s="203">
        <v>1</v>
      </c>
      <c r="E3615" s="203" t="s">
        <v>215</v>
      </c>
      <c r="F3615" s="202">
        <v>2020</v>
      </c>
      <c r="G3615" s="202">
        <v>17665940</v>
      </c>
      <c r="H3615">
        <v>56115</v>
      </c>
      <c r="I3615">
        <v>305</v>
      </c>
      <c r="J3615">
        <v>436</v>
      </c>
    </row>
    <row r="3616" spans="1:10" ht="14.5" x14ac:dyDescent="0.35">
      <c r="A3616" s="202">
        <v>33588</v>
      </c>
      <c r="B3616" s="202" t="s">
        <v>3449</v>
      </c>
      <c r="D3616" s="203">
        <v>17.100000000000001</v>
      </c>
      <c r="E3616" s="203" t="s">
        <v>215</v>
      </c>
      <c r="F3616" s="202">
        <v>2020</v>
      </c>
      <c r="G3616" s="204">
        <v>9659610</v>
      </c>
      <c r="H3616">
        <v>28880</v>
      </c>
      <c r="I3616">
        <v>1927</v>
      </c>
      <c r="J3616">
        <v>1717</v>
      </c>
    </row>
    <row r="3617" spans="1:10" ht="14.5" x14ac:dyDescent="0.35">
      <c r="A3617" s="202">
        <v>33588</v>
      </c>
      <c r="B3617" s="202" t="s">
        <v>4604</v>
      </c>
      <c r="D3617" s="203">
        <v>17.2</v>
      </c>
      <c r="E3617" s="203" t="s">
        <v>215</v>
      </c>
      <c r="F3617" s="202">
        <v>2020</v>
      </c>
      <c r="G3617" s="203">
        <v>0</v>
      </c>
      <c r="H3617">
        <v>249</v>
      </c>
      <c r="I3617">
        <v>87</v>
      </c>
      <c r="J3617">
        <v>492</v>
      </c>
    </row>
    <row r="3618" spans="1:10" ht="14.5" x14ac:dyDescent="0.35">
      <c r="A3618" s="202">
        <v>33588</v>
      </c>
      <c r="B3618" s="202" t="s">
        <v>3450</v>
      </c>
      <c r="D3618" s="203">
        <v>18</v>
      </c>
      <c r="E3618" s="203" t="s">
        <v>215</v>
      </c>
      <c r="F3618" s="202">
        <v>2020</v>
      </c>
      <c r="G3618" s="202">
        <v>49226</v>
      </c>
      <c r="H3618">
        <v>1238</v>
      </c>
      <c r="I3618">
        <v>0</v>
      </c>
      <c r="J3618">
        <v>0</v>
      </c>
    </row>
    <row r="3619" spans="1:10" ht="14.5" x14ac:dyDescent="0.35">
      <c r="A3619" s="202">
        <v>33588</v>
      </c>
      <c r="B3619" s="202" t="s">
        <v>3451</v>
      </c>
      <c r="D3619" s="203">
        <v>19.3</v>
      </c>
      <c r="E3619" s="203" t="s">
        <v>215</v>
      </c>
      <c r="F3619" s="204">
        <v>2020</v>
      </c>
      <c r="G3619" s="205">
        <v>20417</v>
      </c>
      <c r="H3619">
        <v>38570</v>
      </c>
      <c r="I3619">
        <v>2207</v>
      </c>
      <c r="J3619">
        <v>3606</v>
      </c>
    </row>
    <row r="3620" spans="1:10" ht="14.5" x14ac:dyDescent="0.35">
      <c r="A3620" s="202">
        <v>33588</v>
      </c>
      <c r="B3620" s="202" t="s">
        <v>3452</v>
      </c>
      <c r="D3620" s="203">
        <v>19.399999999999999</v>
      </c>
      <c r="E3620" s="203" t="s">
        <v>215</v>
      </c>
      <c r="F3620" s="204">
        <v>2020</v>
      </c>
      <c r="G3620" s="206">
        <v>7801280</v>
      </c>
      <c r="H3620">
        <v>0</v>
      </c>
      <c r="I3620">
        <v>0</v>
      </c>
      <c r="J3620">
        <v>0</v>
      </c>
    </row>
    <row r="3621" spans="1:10" ht="14.5" x14ac:dyDescent="0.35">
      <c r="A3621" s="202">
        <v>33588</v>
      </c>
      <c r="B3621" s="202" t="s">
        <v>3453</v>
      </c>
      <c r="D3621" s="203">
        <v>21.2</v>
      </c>
      <c r="E3621" s="203" t="s">
        <v>215</v>
      </c>
      <c r="F3621" s="202">
        <v>2020</v>
      </c>
      <c r="G3621" s="202">
        <v>1710059</v>
      </c>
      <c r="H3621">
        <v>8687</v>
      </c>
      <c r="I3621">
        <v>582</v>
      </c>
      <c r="J3621">
        <v>769</v>
      </c>
    </row>
    <row r="3622" spans="1:10" ht="14.5" x14ac:dyDescent="0.35">
      <c r="A3622" s="202">
        <v>33600</v>
      </c>
      <c r="B3622" s="202" t="s">
        <v>3454</v>
      </c>
      <c r="D3622" s="203">
        <v>17.100000000000001</v>
      </c>
      <c r="E3622" s="203" t="s">
        <v>215</v>
      </c>
      <c r="F3622" s="202">
        <v>2020</v>
      </c>
      <c r="G3622" s="204">
        <v>4768581</v>
      </c>
      <c r="H3622">
        <v>34996</v>
      </c>
      <c r="I3622">
        <v>1029</v>
      </c>
      <c r="J3622">
        <v>1852</v>
      </c>
    </row>
    <row r="3623" spans="1:10" ht="14.5" x14ac:dyDescent="0.35">
      <c r="A3623" s="202">
        <v>33600</v>
      </c>
      <c r="B3623" s="202" t="s">
        <v>3455</v>
      </c>
      <c r="D3623" s="203">
        <v>17.2</v>
      </c>
      <c r="E3623" s="203" t="s">
        <v>215</v>
      </c>
      <c r="F3623" s="202">
        <v>2020</v>
      </c>
      <c r="G3623" s="203">
        <v>389161</v>
      </c>
      <c r="H3623">
        <v>1408</v>
      </c>
      <c r="I3623">
        <v>491</v>
      </c>
      <c r="J3623">
        <v>1859</v>
      </c>
    </row>
    <row r="3624" spans="1:10" ht="14.5" x14ac:dyDescent="0.35">
      <c r="A3624" s="202">
        <v>33600</v>
      </c>
      <c r="B3624" s="202" t="s">
        <v>3456</v>
      </c>
      <c r="D3624" s="203">
        <v>18</v>
      </c>
      <c r="E3624" s="203" t="s">
        <v>215</v>
      </c>
      <c r="F3624" s="202">
        <v>2020</v>
      </c>
      <c r="G3624" s="202">
        <v>669850</v>
      </c>
      <c r="H3624">
        <v>7496</v>
      </c>
      <c r="I3624">
        <v>0</v>
      </c>
      <c r="J3624">
        <v>0</v>
      </c>
    </row>
    <row r="3625" spans="1:10" ht="14.5" x14ac:dyDescent="0.35">
      <c r="A3625" s="202">
        <v>33600</v>
      </c>
      <c r="B3625" s="202" t="s">
        <v>3457</v>
      </c>
      <c r="D3625" s="203">
        <v>19.3</v>
      </c>
      <c r="E3625" s="203" t="s">
        <v>215</v>
      </c>
      <c r="F3625" s="204">
        <v>2020</v>
      </c>
      <c r="G3625" s="205">
        <v>15573</v>
      </c>
      <c r="H3625">
        <v>24720</v>
      </c>
      <c r="I3625">
        <v>1425</v>
      </c>
      <c r="J3625">
        <v>2328</v>
      </c>
    </row>
    <row r="3626" spans="1:10" ht="14.5" x14ac:dyDescent="0.35">
      <c r="A3626" s="202">
        <v>33600</v>
      </c>
      <c r="B3626" s="202" t="s">
        <v>3458</v>
      </c>
      <c r="D3626" s="203">
        <v>19.399999999999999</v>
      </c>
      <c r="E3626" s="203" t="s">
        <v>215</v>
      </c>
      <c r="F3626" s="204">
        <v>2020</v>
      </c>
      <c r="G3626" s="206">
        <v>4163451</v>
      </c>
      <c r="H3626">
        <v>0</v>
      </c>
      <c r="I3626">
        <v>0</v>
      </c>
      <c r="J3626">
        <v>0</v>
      </c>
    </row>
    <row r="3627" spans="1:10" ht="14.5" x14ac:dyDescent="0.35">
      <c r="A3627" s="202">
        <v>33600</v>
      </c>
      <c r="B3627" s="202" t="s">
        <v>3459</v>
      </c>
      <c r="D3627" s="203">
        <v>21.2</v>
      </c>
      <c r="E3627" s="203" t="s">
        <v>215</v>
      </c>
      <c r="F3627" s="202">
        <v>2020</v>
      </c>
      <c r="G3627" s="202">
        <v>565139</v>
      </c>
      <c r="H3627">
        <v>5610</v>
      </c>
      <c r="I3627">
        <v>380</v>
      </c>
      <c r="J3627">
        <v>503</v>
      </c>
    </row>
    <row r="3628" spans="1:10" ht="14.5" x14ac:dyDescent="0.35">
      <c r="A3628" s="202">
        <v>33723</v>
      </c>
      <c r="B3628" s="202" t="s">
        <v>3462</v>
      </c>
      <c r="D3628" s="203">
        <v>17.100000000000001</v>
      </c>
      <c r="E3628" s="203" t="s">
        <v>215</v>
      </c>
      <c r="F3628" s="202">
        <v>2020</v>
      </c>
      <c r="G3628" s="204">
        <v>4729873</v>
      </c>
      <c r="H3628">
        <v>69495</v>
      </c>
      <c r="I3628">
        <v>1717</v>
      </c>
      <c r="J3628">
        <v>11046</v>
      </c>
    </row>
    <row r="3629" spans="1:10" ht="14.5" x14ac:dyDescent="0.35">
      <c r="A3629" s="202">
        <v>33723</v>
      </c>
      <c r="B3629" s="202" t="s">
        <v>4605</v>
      </c>
      <c r="D3629" s="203">
        <v>17.2</v>
      </c>
      <c r="E3629" s="203" t="s">
        <v>215</v>
      </c>
      <c r="F3629" s="202">
        <v>2020</v>
      </c>
      <c r="G3629" s="203">
        <v>133868</v>
      </c>
      <c r="H3629">
        <v>3456</v>
      </c>
      <c r="I3629">
        <v>662</v>
      </c>
      <c r="J3629">
        <v>593</v>
      </c>
    </row>
    <row r="3630" spans="1:10" ht="14.5" x14ac:dyDescent="0.35">
      <c r="A3630" s="202">
        <v>33723</v>
      </c>
      <c r="B3630" s="202" t="s">
        <v>3460</v>
      </c>
      <c r="D3630" s="203">
        <v>5.2</v>
      </c>
      <c r="E3630" s="203" t="s">
        <v>215</v>
      </c>
      <c r="F3630" s="202">
        <v>2020</v>
      </c>
      <c r="G3630" s="202">
        <v>18002</v>
      </c>
      <c r="H3630">
        <v>300</v>
      </c>
      <c r="I3630">
        <v>230</v>
      </c>
      <c r="J3630">
        <v>420</v>
      </c>
    </row>
    <row r="3631" spans="1:10" ht="14.5" x14ac:dyDescent="0.35">
      <c r="A3631" s="202">
        <v>33723</v>
      </c>
      <c r="B3631" s="202" t="s">
        <v>3461</v>
      </c>
      <c r="D3631" s="203">
        <v>9</v>
      </c>
      <c r="E3631" s="203" t="s">
        <v>215</v>
      </c>
      <c r="F3631" s="202">
        <v>2020</v>
      </c>
      <c r="G3631" s="202">
        <v>812827</v>
      </c>
      <c r="H3631">
        <v>34491</v>
      </c>
      <c r="I3631">
        <v>2409</v>
      </c>
      <c r="J3631">
        <v>9035</v>
      </c>
    </row>
    <row r="3632" spans="1:10" ht="14.5" x14ac:dyDescent="0.35">
      <c r="A3632" s="202">
        <v>33898</v>
      </c>
      <c r="B3632" s="202" t="s">
        <v>3463</v>
      </c>
      <c r="D3632" s="203">
        <v>1</v>
      </c>
      <c r="E3632" s="203" t="s">
        <v>215</v>
      </c>
      <c r="F3632" s="202">
        <v>2020</v>
      </c>
      <c r="G3632" s="202">
        <v>2473606</v>
      </c>
      <c r="H3632">
        <v>13680</v>
      </c>
      <c r="I3632">
        <v>46</v>
      </c>
      <c r="J3632">
        <v>426</v>
      </c>
    </row>
    <row r="3633" spans="1:10" ht="14.5" x14ac:dyDescent="0.35">
      <c r="A3633" s="202">
        <v>33898</v>
      </c>
      <c r="B3633" s="202" t="s">
        <v>3466</v>
      </c>
      <c r="D3633" s="203">
        <v>17.100000000000001</v>
      </c>
      <c r="E3633" s="203" t="s">
        <v>215</v>
      </c>
      <c r="F3633" s="202">
        <v>2020</v>
      </c>
      <c r="G3633" s="204">
        <v>266339</v>
      </c>
      <c r="H3633">
        <v>2988</v>
      </c>
      <c r="I3633">
        <v>10</v>
      </c>
      <c r="J3633">
        <v>93</v>
      </c>
    </row>
    <row r="3634" spans="1:10" ht="14.5" x14ac:dyDescent="0.35">
      <c r="A3634" s="202">
        <v>33898</v>
      </c>
      <c r="B3634" s="202" t="s">
        <v>4606</v>
      </c>
      <c r="D3634" s="203">
        <v>17.2</v>
      </c>
      <c r="E3634" s="203" t="s">
        <v>215</v>
      </c>
      <c r="F3634" s="202">
        <v>2020</v>
      </c>
      <c r="G3634" s="203">
        <v>0</v>
      </c>
      <c r="H3634">
        <v>0</v>
      </c>
      <c r="I3634">
        <v>0</v>
      </c>
      <c r="J3634">
        <v>0</v>
      </c>
    </row>
    <row r="3635" spans="1:10" ht="14.5" x14ac:dyDescent="0.35">
      <c r="A3635" s="202">
        <v>33898</v>
      </c>
      <c r="B3635" s="202" t="s">
        <v>3467</v>
      </c>
      <c r="D3635" s="203">
        <v>19.3</v>
      </c>
      <c r="E3635" s="203" t="s">
        <v>215</v>
      </c>
      <c r="F3635" s="204">
        <v>2020</v>
      </c>
      <c r="G3635" s="205">
        <v>68</v>
      </c>
      <c r="H3635">
        <v>10184</v>
      </c>
      <c r="I3635">
        <v>34</v>
      </c>
      <c r="J3635">
        <v>317</v>
      </c>
    </row>
    <row r="3636" spans="1:10" ht="14.5" x14ac:dyDescent="0.35">
      <c r="A3636" s="202">
        <v>33898</v>
      </c>
      <c r="B3636" s="202" t="s">
        <v>3468</v>
      </c>
      <c r="D3636" s="203">
        <v>19.399999999999999</v>
      </c>
      <c r="E3636" s="203" t="s">
        <v>215</v>
      </c>
      <c r="F3636" s="204">
        <v>2020</v>
      </c>
      <c r="G3636" s="206">
        <v>561481</v>
      </c>
      <c r="H3636">
        <v>0</v>
      </c>
      <c r="I3636">
        <v>0</v>
      </c>
      <c r="J3636">
        <v>0</v>
      </c>
    </row>
    <row r="3637" spans="1:10" ht="14.5" x14ac:dyDescent="0.35">
      <c r="A3637" s="202">
        <v>33898</v>
      </c>
      <c r="B3637" s="202" t="s">
        <v>3469</v>
      </c>
      <c r="D3637" s="203">
        <v>21.2</v>
      </c>
      <c r="E3637" s="203" t="s">
        <v>215</v>
      </c>
      <c r="F3637" s="202">
        <v>2020</v>
      </c>
      <c r="G3637" s="202">
        <v>63283</v>
      </c>
      <c r="H3637">
        <v>4213</v>
      </c>
      <c r="I3637">
        <v>14</v>
      </c>
      <c r="J3637">
        <v>131</v>
      </c>
    </row>
    <row r="3638" spans="1:10" ht="14.5" x14ac:dyDescent="0.35">
      <c r="A3638" s="202">
        <v>33898</v>
      </c>
      <c r="B3638" s="202" t="s">
        <v>3470</v>
      </c>
      <c r="D3638" s="203">
        <v>24</v>
      </c>
      <c r="E3638" s="203" t="s">
        <v>215</v>
      </c>
      <c r="F3638" s="202">
        <v>2020</v>
      </c>
      <c r="G3638" s="202">
        <v>1422574</v>
      </c>
      <c r="H3638">
        <v>31574</v>
      </c>
      <c r="I3638">
        <v>106</v>
      </c>
      <c r="J3638">
        <v>983</v>
      </c>
    </row>
    <row r="3639" spans="1:10" ht="14.5" x14ac:dyDescent="0.35">
      <c r="A3639" s="202">
        <v>33898</v>
      </c>
      <c r="B3639" s="202" t="s">
        <v>3464</v>
      </c>
      <c r="D3639" s="203">
        <v>4</v>
      </c>
      <c r="E3639" s="203" t="s">
        <v>215</v>
      </c>
      <c r="F3639" s="202">
        <v>2020</v>
      </c>
      <c r="G3639" s="202">
        <v>42027453</v>
      </c>
      <c r="H3639">
        <v>123840</v>
      </c>
      <c r="I3639">
        <v>416</v>
      </c>
      <c r="J3639">
        <v>3856</v>
      </c>
    </row>
    <row r="3640" spans="1:10" ht="14.5" x14ac:dyDescent="0.35">
      <c r="A3640" s="202">
        <v>33898</v>
      </c>
      <c r="B3640" s="202" t="s">
        <v>3465</v>
      </c>
      <c r="D3640" s="203">
        <v>9</v>
      </c>
      <c r="E3640" s="203" t="s">
        <v>215</v>
      </c>
      <c r="F3640" s="202">
        <v>2020</v>
      </c>
      <c r="G3640" s="202">
        <v>6887</v>
      </c>
      <c r="H3640">
        <v>1083</v>
      </c>
      <c r="I3640">
        <v>4</v>
      </c>
      <c r="J3640">
        <v>34</v>
      </c>
    </row>
    <row r="3641" spans="1:10" ht="14.5" x14ac:dyDescent="0.35">
      <c r="A3641" s="202">
        <v>34037</v>
      </c>
      <c r="B3641" s="202" t="s">
        <v>3471</v>
      </c>
      <c r="D3641" s="203">
        <v>17.100000000000001</v>
      </c>
      <c r="E3641" s="203" t="s">
        <v>215</v>
      </c>
      <c r="F3641" s="202">
        <v>2020</v>
      </c>
      <c r="G3641" s="204">
        <v>154217</v>
      </c>
      <c r="H3641">
        <v>3407</v>
      </c>
      <c r="I3641">
        <v>913</v>
      </c>
      <c r="J3641">
        <v>245</v>
      </c>
    </row>
    <row r="3642" spans="1:10" ht="14.5" x14ac:dyDescent="0.35">
      <c r="A3642" s="202">
        <v>34037</v>
      </c>
      <c r="B3642" s="202" t="s">
        <v>4607</v>
      </c>
      <c r="D3642" s="203">
        <v>17.2</v>
      </c>
      <c r="E3642" s="203" t="s">
        <v>215</v>
      </c>
      <c r="F3642" s="202">
        <v>2020</v>
      </c>
      <c r="G3642" s="203">
        <v>0</v>
      </c>
      <c r="H3642">
        <v>0</v>
      </c>
      <c r="I3642">
        <v>0</v>
      </c>
      <c r="J3642">
        <v>0</v>
      </c>
    </row>
    <row r="3643" spans="1:10" ht="14.5" x14ac:dyDescent="0.35">
      <c r="A3643" s="202">
        <v>34037</v>
      </c>
      <c r="B3643" s="202" t="s">
        <v>3472</v>
      </c>
      <c r="D3643" s="203">
        <v>19.3</v>
      </c>
      <c r="E3643" s="203" t="s">
        <v>215</v>
      </c>
      <c r="F3643" s="204">
        <v>2020</v>
      </c>
      <c r="G3643" s="205">
        <v>5938</v>
      </c>
      <c r="H3643">
        <v>35540</v>
      </c>
      <c r="I3643">
        <v>233</v>
      </c>
      <c r="J3643">
        <v>1184</v>
      </c>
    </row>
    <row r="3644" spans="1:10" ht="14.5" x14ac:dyDescent="0.35">
      <c r="A3644" s="202">
        <v>34037</v>
      </c>
      <c r="B3644" s="202" t="s">
        <v>3473</v>
      </c>
      <c r="D3644" s="203">
        <v>19.399999999999999</v>
      </c>
      <c r="E3644" s="203" t="s">
        <v>215</v>
      </c>
      <c r="F3644" s="204">
        <v>2020</v>
      </c>
      <c r="G3644" s="206">
        <v>14642694</v>
      </c>
      <c r="H3644">
        <v>0</v>
      </c>
      <c r="I3644">
        <v>0</v>
      </c>
      <c r="J3644">
        <v>0</v>
      </c>
    </row>
    <row r="3645" spans="1:10" ht="14.5" x14ac:dyDescent="0.35">
      <c r="A3645" s="202">
        <v>34037</v>
      </c>
      <c r="B3645" s="202" t="s">
        <v>3474</v>
      </c>
      <c r="D3645" s="203">
        <v>21.2</v>
      </c>
      <c r="E3645" s="203" t="s">
        <v>215</v>
      </c>
      <c r="F3645" s="202">
        <v>2020</v>
      </c>
      <c r="G3645" s="202">
        <v>601083</v>
      </c>
      <c r="H3645">
        <v>1639</v>
      </c>
      <c r="I3645">
        <v>233</v>
      </c>
      <c r="J3645">
        <v>47</v>
      </c>
    </row>
    <row r="3646" spans="1:10" ht="14.5" x14ac:dyDescent="0.35">
      <c r="A3646" s="202">
        <v>34274</v>
      </c>
      <c r="B3646" s="202" t="s">
        <v>3475</v>
      </c>
      <c r="D3646" s="203">
        <v>9</v>
      </c>
      <c r="E3646" s="203" t="s">
        <v>215</v>
      </c>
      <c r="F3646" s="202">
        <v>2020</v>
      </c>
      <c r="G3646" s="202">
        <v>7154184</v>
      </c>
      <c r="H3646">
        <v>40974</v>
      </c>
      <c r="I3646">
        <v>122</v>
      </c>
      <c r="J3646">
        <v>635</v>
      </c>
    </row>
    <row r="3647" spans="1:10" ht="14.5" x14ac:dyDescent="0.35">
      <c r="A3647" s="202">
        <v>34339</v>
      </c>
      <c r="B3647" s="202" t="s">
        <v>3476</v>
      </c>
      <c r="D3647" s="203">
        <v>19.100000000000001</v>
      </c>
      <c r="E3647" s="203" t="s">
        <v>215</v>
      </c>
      <c r="F3647" s="202">
        <v>2020</v>
      </c>
      <c r="G3647" s="205">
        <v>44703</v>
      </c>
      <c r="H3647">
        <v>318379</v>
      </c>
      <c r="I3647">
        <v>43062</v>
      </c>
      <c r="J3647">
        <v>11778</v>
      </c>
    </row>
    <row r="3648" spans="1:10" ht="14.5" x14ac:dyDescent="0.35">
      <c r="A3648" s="202">
        <v>34339</v>
      </c>
      <c r="B3648" s="202" t="s">
        <v>3477</v>
      </c>
      <c r="D3648" s="203">
        <v>19.2</v>
      </c>
      <c r="E3648" s="203" t="s">
        <v>215</v>
      </c>
      <c r="F3648" s="204">
        <v>2020</v>
      </c>
      <c r="G3648" s="206">
        <v>908961</v>
      </c>
      <c r="H3648">
        <v>0</v>
      </c>
      <c r="I3648">
        <v>0</v>
      </c>
      <c r="J3648">
        <v>0</v>
      </c>
    </row>
    <row r="3649" spans="1:10" ht="14.5" x14ac:dyDescent="0.35">
      <c r="A3649" s="202">
        <v>34339</v>
      </c>
      <c r="B3649" s="202" t="s">
        <v>3478</v>
      </c>
      <c r="D3649" s="203">
        <v>21.1</v>
      </c>
      <c r="E3649" s="203" t="s">
        <v>215</v>
      </c>
      <c r="F3649" s="202">
        <v>2020</v>
      </c>
      <c r="G3649" s="202">
        <v>1111941</v>
      </c>
      <c r="H3649">
        <v>250386</v>
      </c>
      <c r="I3649">
        <v>34013</v>
      </c>
      <c r="J3649">
        <v>9226</v>
      </c>
    </row>
    <row r="3650" spans="1:10" ht="14.5" x14ac:dyDescent="0.35">
      <c r="A3650" s="202">
        <v>34347</v>
      </c>
      <c r="B3650" s="202" t="s">
        <v>3479</v>
      </c>
      <c r="D3650" s="203">
        <v>2.1</v>
      </c>
      <c r="E3650" s="203" t="s">
        <v>215</v>
      </c>
      <c r="F3650" s="202">
        <v>2020</v>
      </c>
      <c r="G3650" s="202">
        <v>1245</v>
      </c>
      <c r="H3650">
        <v>27</v>
      </c>
      <c r="I3650">
        <v>1</v>
      </c>
      <c r="J3650">
        <v>1</v>
      </c>
    </row>
    <row r="3651" spans="1:10" ht="14.5" x14ac:dyDescent="0.35">
      <c r="A3651" s="202">
        <v>34347</v>
      </c>
      <c r="B3651" s="202" t="s">
        <v>3480</v>
      </c>
      <c r="D3651" s="203">
        <v>23</v>
      </c>
      <c r="E3651" s="203" t="s">
        <v>215</v>
      </c>
      <c r="F3651" s="202">
        <v>2020</v>
      </c>
      <c r="G3651" s="202">
        <v>96580</v>
      </c>
      <c r="H3651">
        <v>1712</v>
      </c>
      <c r="I3651">
        <v>107</v>
      </c>
      <c r="J3651">
        <v>137</v>
      </c>
    </row>
    <row r="3652" spans="1:10" ht="14.5" x14ac:dyDescent="0.35">
      <c r="A3652" s="202">
        <v>34347</v>
      </c>
      <c r="B3652" s="202" t="s">
        <v>3481</v>
      </c>
      <c r="D3652" s="203">
        <v>24</v>
      </c>
      <c r="E3652" s="203" t="s">
        <v>215</v>
      </c>
      <c r="F3652" s="202">
        <v>2020</v>
      </c>
      <c r="G3652" s="202">
        <v>21844071</v>
      </c>
      <c r="H3652">
        <v>22081</v>
      </c>
      <c r="I3652">
        <v>1717</v>
      </c>
      <c r="J3652">
        <v>1605</v>
      </c>
    </row>
    <row r="3653" spans="1:10" ht="14.5" x14ac:dyDescent="0.35">
      <c r="A3653" s="202">
        <v>34495</v>
      </c>
      <c r="B3653" s="202" t="s">
        <v>3482</v>
      </c>
      <c r="D3653" s="203">
        <v>11</v>
      </c>
      <c r="E3653" s="203" t="s">
        <v>215</v>
      </c>
      <c r="F3653" s="202">
        <v>2020</v>
      </c>
      <c r="G3653" s="202">
        <v>37293649</v>
      </c>
      <c r="H3653">
        <v>634315</v>
      </c>
      <c r="I3653">
        <v>14382</v>
      </c>
      <c r="J3653">
        <v>81447</v>
      </c>
    </row>
    <row r="3654" spans="1:10" ht="14.5" x14ac:dyDescent="0.35">
      <c r="A3654" s="202">
        <v>34495</v>
      </c>
      <c r="B3654" s="202" t="s">
        <v>4608</v>
      </c>
      <c r="D3654" s="203">
        <v>17.100000000000001</v>
      </c>
      <c r="E3654" s="203" t="s">
        <v>215</v>
      </c>
      <c r="F3654" s="202">
        <v>2020</v>
      </c>
      <c r="G3654" s="204">
        <v>11294</v>
      </c>
      <c r="H3654">
        <v>4624</v>
      </c>
      <c r="I3654">
        <v>105</v>
      </c>
      <c r="J3654">
        <v>594</v>
      </c>
    </row>
    <row r="3655" spans="1:10" ht="14.5" x14ac:dyDescent="0.35">
      <c r="A3655" s="202">
        <v>34495</v>
      </c>
      <c r="B3655" s="202" t="s">
        <v>3483</v>
      </c>
      <c r="D3655" s="203">
        <v>17.2</v>
      </c>
      <c r="E3655" s="203" t="s">
        <v>215</v>
      </c>
      <c r="F3655" s="202">
        <v>2020</v>
      </c>
      <c r="G3655" s="203">
        <v>511212</v>
      </c>
      <c r="H3655">
        <v>4568</v>
      </c>
      <c r="I3655">
        <v>104</v>
      </c>
      <c r="J3655">
        <v>587</v>
      </c>
    </row>
    <row r="3656" spans="1:10" ht="14.5" x14ac:dyDescent="0.35">
      <c r="A3656" s="202">
        <v>34690</v>
      </c>
      <c r="B3656" s="202" t="s">
        <v>3488</v>
      </c>
      <c r="D3656" s="203">
        <v>17.100000000000001</v>
      </c>
      <c r="E3656" s="203" t="s">
        <v>215</v>
      </c>
      <c r="F3656" s="202">
        <v>2020</v>
      </c>
      <c r="G3656" s="204">
        <v>2965</v>
      </c>
      <c r="H3656">
        <v>3473</v>
      </c>
      <c r="I3656">
        <v>368</v>
      </c>
      <c r="J3656">
        <v>341</v>
      </c>
    </row>
    <row r="3657" spans="1:10" ht="14.5" x14ac:dyDescent="0.35">
      <c r="A3657" s="202">
        <v>34690</v>
      </c>
      <c r="B3657" s="202" t="s">
        <v>4609</v>
      </c>
      <c r="D3657" s="203">
        <v>17.2</v>
      </c>
      <c r="E3657" s="203" t="s">
        <v>215</v>
      </c>
      <c r="F3657" s="202">
        <v>2020</v>
      </c>
      <c r="G3657" s="203">
        <v>0</v>
      </c>
      <c r="H3657">
        <v>6463</v>
      </c>
      <c r="I3657">
        <v>560</v>
      </c>
      <c r="J3657">
        <v>475</v>
      </c>
    </row>
    <row r="3658" spans="1:10" ht="14.5" x14ac:dyDescent="0.35">
      <c r="A3658" s="202">
        <v>34690</v>
      </c>
      <c r="B3658" s="202" t="s">
        <v>3489</v>
      </c>
      <c r="D3658" s="203">
        <v>19.3</v>
      </c>
      <c r="E3658" s="203" t="s">
        <v>215</v>
      </c>
      <c r="F3658" s="204">
        <v>2020</v>
      </c>
      <c r="G3658" s="205">
        <v>15176</v>
      </c>
      <c r="H3658">
        <v>9754</v>
      </c>
      <c r="I3658">
        <v>670</v>
      </c>
      <c r="J3658">
        <v>881</v>
      </c>
    </row>
    <row r="3659" spans="1:10" ht="14.5" x14ac:dyDescent="0.35">
      <c r="A3659" s="202">
        <v>34690</v>
      </c>
      <c r="B3659" s="202" t="s">
        <v>3490</v>
      </c>
      <c r="D3659" s="203">
        <v>19.399999999999999</v>
      </c>
      <c r="E3659" s="203" t="s">
        <v>215</v>
      </c>
      <c r="F3659" s="204">
        <v>2020</v>
      </c>
      <c r="G3659" s="206">
        <v>2460249</v>
      </c>
      <c r="H3659">
        <v>0</v>
      </c>
      <c r="I3659">
        <v>0</v>
      </c>
      <c r="J3659">
        <v>0</v>
      </c>
    </row>
    <row r="3660" spans="1:10" ht="14.5" x14ac:dyDescent="0.35">
      <c r="A3660" s="202">
        <v>34690</v>
      </c>
      <c r="B3660" s="202" t="s">
        <v>3491</v>
      </c>
      <c r="D3660" s="203">
        <v>21.2</v>
      </c>
      <c r="E3660" s="203" t="s">
        <v>215</v>
      </c>
      <c r="F3660" s="202">
        <v>2020</v>
      </c>
      <c r="G3660" s="202">
        <v>513181</v>
      </c>
      <c r="H3660">
        <v>2214</v>
      </c>
      <c r="I3660">
        <v>148</v>
      </c>
      <c r="J3660">
        <v>200</v>
      </c>
    </row>
    <row r="3661" spans="1:10" ht="14.5" x14ac:dyDescent="0.35">
      <c r="A3661" s="202">
        <v>34690</v>
      </c>
      <c r="B3661" s="202" t="s">
        <v>3484</v>
      </c>
      <c r="D3661" s="203">
        <v>4</v>
      </c>
      <c r="E3661" s="203" t="s">
        <v>215</v>
      </c>
      <c r="F3661" s="202">
        <v>2020</v>
      </c>
      <c r="G3661" s="202">
        <v>23291792</v>
      </c>
      <c r="H3661">
        <v>298160</v>
      </c>
      <c r="I3661">
        <v>42628</v>
      </c>
      <c r="J3661">
        <v>31896</v>
      </c>
    </row>
    <row r="3662" spans="1:10" ht="14.5" x14ac:dyDescent="0.35">
      <c r="A3662" s="202">
        <v>34690</v>
      </c>
      <c r="B3662" s="202" t="s">
        <v>3485</v>
      </c>
      <c r="D3662" s="203">
        <v>5.0999999999999996</v>
      </c>
      <c r="E3662" s="203" t="s">
        <v>215</v>
      </c>
      <c r="F3662" s="202">
        <v>2020</v>
      </c>
      <c r="G3662" s="202">
        <v>142481</v>
      </c>
      <c r="H3662">
        <v>2260</v>
      </c>
      <c r="I3662">
        <v>131</v>
      </c>
      <c r="J3662">
        <v>171</v>
      </c>
    </row>
    <row r="3663" spans="1:10" ht="14.5" x14ac:dyDescent="0.35">
      <c r="A3663" s="202">
        <v>34690</v>
      </c>
      <c r="B3663" s="202" t="s">
        <v>3486</v>
      </c>
      <c r="D3663" s="203">
        <v>5.2</v>
      </c>
      <c r="E3663" s="203" t="s">
        <v>215</v>
      </c>
      <c r="F3663" s="202">
        <v>2020</v>
      </c>
      <c r="G3663" s="202">
        <v>397404</v>
      </c>
      <c r="H3663">
        <v>3023</v>
      </c>
      <c r="I3663">
        <v>214</v>
      </c>
      <c r="J3663">
        <v>317</v>
      </c>
    </row>
    <row r="3664" spans="1:10" ht="14.5" x14ac:dyDescent="0.35">
      <c r="A3664" s="202">
        <v>34690</v>
      </c>
      <c r="B3664" s="202" t="s">
        <v>3487</v>
      </c>
      <c r="D3664" s="203">
        <v>9</v>
      </c>
      <c r="E3664" s="203" t="s">
        <v>215</v>
      </c>
      <c r="F3664" s="202">
        <v>2020</v>
      </c>
      <c r="G3664" s="202">
        <v>229576</v>
      </c>
      <c r="H3664">
        <v>3321</v>
      </c>
      <c r="I3664">
        <v>469</v>
      </c>
      <c r="J3664">
        <v>343</v>
      </c>
    </row>
    <row r="3665" spans="1:10" ht="14.5" x14ac:dyDescent="0.35">
      <c r="A3665" s="202">
        <v>34789</v>
      </c>
      <c r="B3665" s="202" t="s">
        <v>3492</v>
      </c>
      <c r="D3665" s="203">
        <v>19.100000000000001</v>
      </c>
      <c r="E3665" s="203" t="s">
        <v>215</v>
      </c>
      <c r="F3665" s="202">
        <v>2020</v>
      </c>
      <c r="G3665" s="205">
        <v>8169</v>
      </c>
      <c r="H3665">
        <v>48127</v>
      </c>
      <c r="I3665">
        <v>8495</v>
      </c>
      <c r="J3665">
        <v>2895</v>
      </c>
    </row>
    <row r="3666" spans="1:10" ht="14.5" x14ac:dyDescent="0.35">
      <c r="A3666" s="202">
        <v>34789</v>
      </c>
      <c r="B3666" s="202" t="s">
        <v>3493</v>
      </c>
      <c r="D3666" s="203">
        <v>19.2</v>
      </c>
      <c r="E3666" s="203" t="s">
        <v>215</v>
      </c>
      <c r="F3666" s="204">
        <v>2020</v>
      </c>
      <c r="G3666" s="206">
        <v>495484</v>
      </c>
      <c r="H3666">
        <v>0</v>
      </c>
      <c r="I3666">
        <v>0</v>
      </c>
      <c r="J3666">
        <v>0</v>
      </c>
    </row>
    <row r="3667" spans="1:10" ht="14.5" x14ac:dyDescent="0.35">
      <c r="A3667" s="202">
        <v>35009</v>
      </c>
      <c r="B3667" s="202" t="s">
        <v>3494</v>
      </c>
      <c r="D3667" s="203">
        <v>24</v>
      </c>
      <c r="E3667" s="203" t="s">
        <v>215</v>
      </c>
      <c r="F3667" s="202">
        <v>2020</v>
      </c>
      <c r="G3667" s="202">
        <v>2696052</v>
      </c>
      <c r="H3667">
        <v>18381</v>
      </c>
      <c r="I3667">
        <v>0</v>
      </c>
      <c r="J3667">
        <v>7470</v>
      </c>
    </row>
    <row r="3668" spans="1:10" ht="14.5" x14ac:dyDescent="0.35">
      <c r="A3668" s="202">
        <v>35157</v>
      </c>
      <c r="B3668" s="202" t="s">
        <v>3495</v>
      </c>
      <c r="D3668" s="203">
        <v>11</v>
      </c>
      <c r="E3668" s="203" t="s">
        <v>215</v>
      </c>
      <c r="F3668" s="202">
        <v>2020</v>
      </c>
      <c r="G3668" s="202">
        <v>1483317</v>
      </c>
      <c r="H3668">
        <v>36853</v>
      </c>
      <c r="I3668">
        <v>3148</v>
      </c>
      <c r="J3668">
        <v>1530</v>
      </c>
    </row>
    <row r="3669" spans="1:10" ht="14.5" x14ac:dyDescent="0.35">
      <c r="A3669" s="202">
        <v>35157</v>
      </c>
      <c r="B3669" s="202" t="s">
        <v>3496</v>
      </c>
      <c r="D3669" s="203">
        <v>17.100000000000001</v>
      </c>
      <c r="E3669" s="203" t="s">
        <v>215</v>
      </c>
      <c r="F3669" s="202">
        <v>2020</v>
      </c>
      <c r="G3669" s="204">
        <v>6000</v>
      </c>
      <c r="H3669">
        <v>1392</v>
      </c>
      <c r="I3669">
        <v>119</v>
      </c>
      <c r="J3669">
        <v>58</v>
      </c>
    </row>
    <row r="3670" spans="1:10" ht="14.5" x14ac:dyDescent="0.35">
      <c r="A3670" s="202">
        <v>35157</v>
      </c>
      <c r="B3670" s="202" t="s">
        <v>4610</v>
      </c>
      <c r="D3670" s="203">
        <v>17.2</v>
      </c>
      <c r="E3670" s="203" t="s">
        <v>215</v>
      </c>
      <c r="F3670" s="202">
        <v>2020</v>
      </c>
      <c r="G3670" s="203">
        <v>0</v>
      </c>
      <c r="H3670">
        <v>3998</v>
      </c>
      <c r="I3670">
        <v>199</v>
      </c>
      <c r="J3670">
        <v>97</v>
      </c>
    </row>
    <row r="3671" spans="1:10" ht="14.5" x14ac:dyDescent="0.35">
      <c r="A3671" s="202">
        <v>35157</v>
      </c>
      <c r="B3671" s="202" t="s">
        <v>3497</v>
      </c>
      <c r="D3671" s="203">
        <v>24</v>
      </c>
      <c r="E3671" s="203" t="s">
        <v>215</v>
      </c>
      <c r="F3671" s="202">
        <v>2020</v>
      </c>
      <c r="G3671" s="202">
        <v>21117</v>
      </c>
      <c r="H3671">
        <v>1799</v>
      </c>
      <c r="I3671">
        <v>154</v>
      </c>
      <c r="J3671">
        <v>75</v>
      </c>
    </row>
    <row r="3672" spans="1:10" ht="14.5" x14ac:dyDescent="0.35">
      <c r="A3672" s="202">
        <v>35181</v>
      </c>
      <c r="B3672" s="202" t="s">
        <v>3498</v>
      </c>
      <c r="D3672" s="203">
        <v>17.100000000000001</v>
      </c>
      <c r="E3672" s="203" t="s">
        <v>215</v>
      </c>
      <c r="F3672" s="202">
        <v>2020</v>
      </c>
      <c r="G3672" s="204">
        <v>1082196</v>
      </c>
      <c r="H3672">
        <v>52650</v>
      </c>
      <c r="I3672">
        <v>160</v>
      </c>
      <c r="J3672">
        <v>4353</v>
      </c>
    </row>
    <row r="3673" spans="1:10" ht="14.5" x14ac:dyDescent="0.35">
      <c r="A3673" s="202">
        <v>35181</v>
      </c>
      <c r="B3673" s="202" t="s">
        <v>3499</v>
      </c>
      <c r="D3673" s="203">
        <v>17.2</v>
      </c>
      <c r="E3673" s="203" t="s">
        <v>215</v>
      </c>
      <c r="F3673" s="202">
        <v>2020</v>
      </c>
      <c r="G3673" s="203">
        <v>1715736</v>
      </c>
      <c r="H3673">
        <v>33537</v>
      </c>
      <c r="I3673">
        <v>129</v>
      </c>
      <c r="J3673">
        <v>3620</v>
      </c>
    </row>
    <row r="3674" spans="1:10" ht="14.5" x14ac:dyDescent="0.35">
      <c r="A3674" s="202">
        <v>35181</v>
      </c>
      <c r="B3674" s="202" t="s">
        <v>3500</v>
      </c>
      <c r="D3674" s="203">
        <v>18</v>
      </c>
      <c r="E3674" s="203" t="s">
        <v>215</v>
      </c>
      <c r="F3674" s="202">
        <v>2020</v>
      </c>
      <c r="G3674" s="202">
        <v>551141</v>
      </c>
      <c r="H3674">
        <v>20274</v>
      </c>
      <c r="I3674">
        <v>60</v>
      </c>
      <c r="J3674">
        <v>1644</v>
      </c>
    </row>
    <row r="3675" spans="1:10" ht="14.5" x14ac:dyDescent="0.35">
      <c r="A3675" s="202">
        <v>35181</v>
      </c>
      <c r="B3675" s="202" t="s">
        <v>3501</v>
      </c>
      <c r="D3675" s="203">
        <v>23</v>
      </c>
      <c r="E3675" s="203" t="s">
        <v>215</v>
      </c>
      <c r="F3675" s="202">
        <v>2020</v>
      </c>
      <c r="G3675" s="202">
        <v>9341</v>
      </c>
      <c r="H3675">
        <v>664</v>
      </c>
      <c r="I3675">
        <v>3</v>
      </c>
      <c r="J3675">
        <v>71</v>
      </c>
    </row>
    <row r="3676" spans="1:10" ht="14.5" x14ac:dyDescent="0.35">
      <c r="A3676" s="202">
        <v>35181</v>
      </c>
      <c r="B3676" s="202" t="s">
        <v>4611</v>
      </c>
      <c r="D3676" s="203">
        <v>4</v>
      </c>
      <c r="E3676" s="203" t="s">
        <v>215</v>
      </c>
      <c r="F3676" s="202">
        <v>2020</v>
      </c>
      <c r="G3676" s="202">
        <v>278</v>
      </c>
      <c r="H3676">
        <v>42011</v>
      </c>
      <c r="I3676">
        <v>130</v>
      </c>
      <c r="J3676">
        <v>3510</v>
      </c>
    </row>
    <row r="3677" spans="1:10" ht="14.5" x14ac:dyDescent="0.35">
      <c r="A3677" s="202">
        <v>35289</v>
      </c>
      <c r="B3677" s="202" t="s">
        <v>3502</v>
      </c>
      <c r="D3677" s="203">
        <v>1</v>
      </c>
      <c r="E3677" s="203" t="s">
        <v>215</v>
      </c>
      <c r="F3677" s="202">
        <v>2020</v>
      </c>
      <c r="G3677" s="202">
        <v>314945</v>
      </c>
      <c r="H3677">
        <v>12960</v>
      </c>
      <c r="I3677">
        <v>1832</v>
      </c>
      <c r="J3677">
        <v>1889</v>
      </c>
    </row>
    <row r="3678" spans="1:10" ht="14.5" x14ac:dyDescent="0.35">
      <c r="A3678" s="202">
        <v>35289</v>
      </c>
      <c r="B3678" s="202" t="s">
        <v>3507</v>
      </c>
      <c r="D3678" s="203">
        <v>11</v>
      </c>
      <c r="E3678" s="203" t="s">
        <v>215</v>
      </c>
      <c r="F3678" s="202">
        <v>2020</v>
      </c>
      <c r="G3678" s="202">
        <v>712256</v>
      </c>
      <c r="H3678">
        <v>19495</v>
      </c>
      <c r="I3678">
        <v>738</v>
      </c>
      <c r="J3678">
        <v>911</v>
      </c>
    </row>
    <row r="3679" spans="1:10" ht="14.5" x14ac:dyDescent="0.35">
      <c r="A3679" s="202">
        <v>35289</v>
      </c>
      <c r="B3679" s="202" t="s">
        <v>3508</v>
      </c>
      <c r="D3679" s="203">
        <v>17.100000000000001</v>
      </c>
      <c r="E3679" s="203" t="s">
        <v>215</v>
      </c>
      <c r="F3679" s="202">
        <v>2020</v>
      </c>
      <c r="G3679" s="204">
        <v>46357745</v>
      </c>
      <c r="H3679">
        <v>512740</v>
      </c>
      <c r="I3679">
        <v>25373</v>
      </c>
      <c r="J3679">
        <v>26851</v>
      </c>
    </row>
    <row r="3680" spans="1:10" ht="14.5" x14ac:dyDescent="0.35">
      <c r="A3680" s="202">
        <v>35289</v>
      </c>
      <c r="B3680" s="202" t="s">
        <v>3509</v>
      </c>
      <c r="D3680" s="203">
        <v>17.2</v>
      </c>
      <c r="E3680" s="203" t="s">
        <v>215</v>
      </c>
      <c r="F3680" s="202">
        <v>2020</v>
      </c>
      <c r="G3680" s="203">
        <v>38378</v>
      </c>
      <c r="H3680">
        <v>4018</v>
      </c>
      <c r="I3680">
        <v>141</v>
      </c>
      <c r="J3680">
        <v>222</v>
      </c>
    </row>
    <row r="3681" spans="1:10" ht="14.5" x14ac:dyDescent="0.35">
      <c r="A3681" s="202">
        <v>35289</v>
      </c>
      <c r="B3681" s="202" t="s">
        <v>3510</v>
      </c>
      <c r="D3681" s="203">
        <v>18</v>
      </c>
      <c r="E3681" s="203" t="s">
        <v>215</v>
      </c>
      <c r="F3681" s="202">
        <v>2020</v>
      </c>
      <c r="G3681" s="202">
        <v>408653</v>
      </c>
      <c r="H3681">
        <v>16073</v>
      </c>
      <c r="I3681">
        <v>1863</v>
      </c>
      <c r="J3681">
        <v>2094</v>
      </c>
    </row>
    <row r="3682" spans="1:10" ht="14.5" x14ac:dyDescent="0.35">
      <c r="A3682" s="202">
        <v>35289</v>
      </c>
      <c r="B3682" s="202" t="s">
        <v>3511</v>
      </c>
      <c r="D3682" s="203">
        <v>19.3</v>
      </c>
      <c r="E3682" s="203" t="s">
        <v>215</v>
      </c>
      <c r="F3682" s="204">
        <v>2020</v>
      </c>
      <c r="G3682" s="205">
        <v>82083</v>
      </c>
      <c r="H3682">
        <v>112064</v>
      </c>
      <c r="I3682">
        <v>6139</v>
      </c>
      <c r="J3682">
        <v>6656</v>
      </c>
    </row>
    <row r="3683" spans="1:10" ht="14.5" x14ac:dyDescent="0.35">
      <c r="A3683" s="202">
        <v>35289</v>
      </c>
      <c r="B3683" s="202" t="s">
        <v>3512</v>
      </c>
      <c r="D3683" s="203">
        <v>19.399999999999999</v>
      </c>
      <c r="E3683" s="203" t="s">
        <v>215</v>
      </c>
      <c r="F3683" s="204">
        <v>2020</v>
      </c>
      <c r="G3683" s="206">
        <v>16534185</v>
      </c>
      <c r="H3683">
        <v>0</v>
      </c>
      <c r="I3683">
        <v>0</v>
      </c>
      <c r="J3683">
        <v>0</v>
      </c>
    </row>
    <row r="3684" spans="1:10" ht="14.5" x14ac:dyDescent="0.35">
      <c r="A3684" s="202">
        <v>35289</v>
      </c>
      <c r="B3684" s="202" t="s">
        <v>3503</v>
      </c>
      <c r="D3684" s="203">
        <v>2.1</v>
      </c>
      <c r="E3684" s="203" t="s">
        <v>215</v>
      </c>
      <c r="F3684" s="202">
        <v>2020</v>
      </c>
      <c r="G3684" s="202">
        <v>685235</v>
      </c>
      <c r="H3684">
        <v>8642</v>
      </c>
      <c r="I3684">
        <v>530</v>
      </c>
      <c r="J3684">
        <v>367</v>
      </c>
    </row>
    <row r="3685" spans="1:10" ht="14.5" x14ac:dyDescent="0.35">
      <c r="A3685" s="202">
        <v>35289</v>
      </c>
      <c r="B3685" s="202" t="s">
        <v>3513</v>
      </c>
      <c r="D3685" s="203">
        <v>21.2</v>
      </c>
      <c r="E3685" s="203" t="s">
        <v>215</v>
      </c>
      <c r="F3685" s="202">
        <v>2020</v>
      </c>
      <c r="G3685" s="202">
        <v>4002937</v>
      </c>
      <c r="H3685">
        <v>28487</v>
      </c>
      <c r="I3685">
        <v>1574</v>
      </c>
      <c r="J3685">
        <v>1731</v>
      </c>
    </row>
    <row r="3686" spans="1:10" ht="14.5" x14ac:dyDescent="0.35">
      <c r="A3686" s="202">
        <v>35289</v>
      </c>
      <c r="B3686" s="202" t="s">
        <v>3514</v>
      </c>
      <c r="D3686" s="203">
        <v>23</v>
      </c>
      <c r="E3686" s="203" t="s">
        <v>215</v>
      </c>
      <c r="F3686" s="202">
        <v>2020</v>
      </c>
      <c r="G3686" s="202">
        <v>806815</v>
      </c>
      <c r="H3686">
        <v>16142</v>
      </c>
      <c r="I3686">
        <v>493</v>
      </c>
      <c r="J3686">
        <v>508</v>
      </c>
    </row>
    <row r="3687" spans="1:10" ht="14.5" x14ac:dyDescent="0.35">
      <c r="A3687" s="202">
        <v>35289</v>
      </c>
      <c r="B3687" s="202" t="s">
        <v>3515</v>
      </c>
      <c r="D3687" s="203">
        <v>24</v>
      </c>
      <c r="E3687" s="203" t="s">
        <v>215</v>
      </c>
      <c r="F3687" s="202">
        <v>2020</v>
      </c>
      <c r="G3687" s="202">
        <v>4354780</v>
      </c>
      <c r="H3687">
        <v>34244</v>
      </c>
      <c r="I3687">
        <v>1944</v>
      </c>
      <c r="J3687">
        <v>2396</v>
      </c>
    </row>
    <row r="3688" spans="1:10" ht="14.5" x14ac:dyDescent="0.35">
      <c r="A3688" s="202">
        <v>35289</v>
      </c>
      <c r="B3688" s="202" t="s">
        <v>3504</v>
      </c>
      <c r="D3688" s="203">
        <v>5.0999999999999996</v>
      </c>
      <c r="E3688" s="203" t="s">
        <v>215</v>
      </c>
      <c r="F3688" s="202">
        <v>2020</v>
      </c>
      <c r="G3688" s="202">
        <v>6954227</v>
      </c>
      <c r="H3688">
        <v>80814</v>
      </c>
      <c r="I3688">
        <v>5283</v>
      </c>
      <c r="J3688">
        <v>5836</v>
      </c>
    </row>
    <row r="3689" spans="1:10" ht="14.5" x14ac:dyDescent="0.35">
      <c r="A3689" s="202">
        <v>35289</v>
      </c>
      <c r="B3689" s="202" t="s">
        <v>3505</v>
      </c>
      <c r="D3689" s="203">
        <v>5.2</v>
      </c>
      <c r="E3689" s="203" t="s">
        <v>215</v>
      </c>
      <c r="F3689" s="202">
        <v>2020</v>
      </c>
      <c r="G3689" s="202">
        <v>11962908</v>
      </c>
      <c r="H3689">
        <v>91504</v>
      </c>
      <c r="I3689">
        <v>4864</v>
      </c>
      <c r="J3689">
        <v>6086</v>
      </c>
    </row>
    <row r="3690" spans="1:10" ht="14.5" x14ac:dyDescent="0.35">
      <c r="A3690" s="202">
        <v>35289</v>
      </c>
      <c r="B3690" s="202" t="s">
        <v>3506</v>
      </c>
      <c r="D3690" s="203">
        <v>9</v>
      </c>
      <c r="E3690" s="203" t="s">
        <v>215</v>
      </c>
      <c r="F3690" s="202">
        <v>2020</v>
      </c>
      <c r="G3690" s="202">
        <v>2425185</v>
      </c>
      <c r="H3690">
        <v>26778</v>
      </c>
      <c r="I3690">
        <v>2242</v>
      </c>
      <c r="J3690">
        <v>2261</v>
      </c>
    </row>
    <row r="3691" spans="1:10" ht="14.5" x14ac:dyDescent="0.35">
      <c r="A3691" s="202">
        <v>35300</v>
      </c>
      <c r="B3691" s="202" t="s">
        <v>3516</v>
      </c>
      <c r="D3691" s="203">
        <v>1</v>
      </c>
      <c r="E3691" s="203" t="s">
        <v>215</v>
      </c>
      <c r="F3691" s="202">
        <v>2020</v>
      </c>
      <c r="G3691" s="202">
        <v>42406245</v>
      </c>
      <c r="H3691">
        <v>536219</v>
      </c>
      <c r="I3691">
        <v>23723</v>
      </c>
      <c r="J3691">
        <v>55355</v>
      </c>
    </row>
    <row r="3692" spans="1:10" ht="14.5" x14ac:dyDescent="0.35">
      <c r="A3692" s="202">
        <v>35300</v>
      </c>
      <c r="B3692" s="202" t="s">
        <v>3519</v>
      </c>
      <c r="D3692" s="203">
        <v>17.100000000000001</v>
      </c>
      <c r="E3692" s="203" t="s">
        <v>215</v>
      </c>
      <c r="F3692" s="202">
        <v>2020</v>
      </c>
      <c r="G3692" s="204">
        <v>11790027</v>
      </c>
      <c r="H3692">
        <v>148056</v>
      </c>
      <c r="I3692">
        <v>6550</v>
      </c>
      <c r="J3692">
        <v>15284</v>
      </c>
    </row>
    <row r="3693" spans="1:10" ht="14.5" x14ac:dyDescent="0.35">
      <c r="A3693" s="202">
        <v>35300</v>
      </c>
      <c r="B3693" s="202" t="s">
        <v>3520</v>
      </c>
      <c r="D3693" s="203">
        <v>17.2</v>
      </c>
      <c r="E3693" s="203" t="s">
        <v>215</v>
      </c>
      <c r="F3693" s="202">
        <v>2020</v>
      </c>
      <c r="G3693" s="203">
        <v>22777413</v>
      </c>
      <c r="H3693">
        <v>353392</v>
      </c>
      <c r="I3693">
        <v>15635</v>
      </c>
      <c r="J3693">
        <v>36481</v>
      </c>
    </row>
    <row r="3694" spans="1:10" ht="14.5" x14ac:dyDescent="0.35">
      <c r="A3694" s="202">
        <v>35300</v>
      </c>
      <c r="B3694" s="202" t="s">
        <v>3521</v>
      </c>
      <c r="D3694" s="203">
        <v>18</v>
      </c>
      <c r="E3694" s="203" t="s">
        <v>215</v>
      </c>
      <c r="F3694" s="202">
        <v>2020</v>
      </c>
      <c r="G3694" s="202">
        <v>10107256</v>
      </c>
      <c r="H3694">
        <v>199769</v>
      </c>
      <c r="I3694">
        <v>8838</v>
      </c>
      <c r="J3694">
        <v>20622</v>
      </c>
    </row>
    <row r="3695" spans="1:10" ht="14.5" x14ac:dyDescent="0.35">
      <c r="A3695" s="202">
        <v>35300</v>
      </c>
      <c r="B3695" s="202" t="s">
        <v>3517</v>
      </c>
      <c r="D3695" s="203">
        <v>2.1</v>
      </c>
      <c r="E3695" s="203" t="s">
        <v>215</v>
      </c>
      <c r="F3695" s="202">
        <v>2020</v>
      </c>
      <c r="G3695" s="202">
        <v>6227836</v>
      </c>
      <c r="H3695">
        <v>128338</v>
      </c>
      <c r="I3695">
        <v>6620</v>
      </c>
      <c r="J3695">
        <v>15447</v>
      </c>
    </row>
    <row r="3696" spans="1:10" ht="14.5" x14ac:dyDescent="0.35">
      <c r="A3696" s="202">
        <v>35300</v>
      </c>
      <c r="B3696" s="202" t="s">
        <v>3522</v>
      </c>
      <c r="D3696" s="203">
        <v>23</v>
      </c>
      <c r="E3696" s="203" t="s">
        <v>215</v>
      </c>
      <c r="F3696" s="202">
        <v>2020</v>
      </c>
      <c r="G3696" s="202">
        <v>169773</v>
      </c>
      <c r="H3696">
        <v>2035</v>
      </c>
      <c r="I3696">
        <v>90</v>
      </c>
      <c r="J3696">
        <v>210</v>
      </c>
    </row>
    <row r="3697" spans="1:10" ht="14.5" x14ac:dyDescent="0.35">
      <c r="A3697" s="202">
        <v>35300</v>
      </c>
      <c r="B3697" s="202" t="s">
        <v>3518</v>
      </c>
      <c r="D3697" s="203">
        <v>9</v>
      </c>
      <c r="E3697" s="203" t="s">
        <v>215</v>
      </c>
      <c r="F3697" s="202">
        <v>2020</v>
      </c>
      <c r="G3697" s="202">
        <v>2941896</v>
      </c>
      <c r="H3697">
        <v>81187</v>
      </c>
      <c r="I3697">
        <v>3594</v>
      </c>
      <c r="J3697">
        <v>8381</v>
      </c>
    </row>
    <row r="3698" spans="1:10" ht="14.5" x14ac:dyDescent="0.35">
      <c r="A3698" s="202">
        <v>35386</v>
      </c>
      <c r="B3698" s="202" t="s">
        <v>4612</v>
      </c>
      <c r="D3698" s="203">
        <v>1</v>
      </c>
      <c r="E3698" s="203" t="s">
        <v>215</v>
      </c>
      <c r="F3698" s="202">
        <v>2020</v>
      </c>
      <c r="G3698" s="202">
        <v>31049</v>
      </c>
      <c r="H3698">
        <v>250</v>
      </c>
      <c r="I3698">
        <v>0</v>
      </c>
      <c r="J3698">
        <v>17</v>
      </c>
    </row>
    <row r="3699" spans="1:10" ht="14.5" x14ac:dyDescent="0.35">
      <c r="A3699" s="202">
        <v>35386</v>
      </c>
      <c r="B3699" s="202" t="s">
        <v>4613</v>
      </c>
      <c r="D3699" s="203">
        <v>17.100000000000001</v>
      </c>
      <c r="E3699" s="203" t="s">
        <v>215</v>
      </c>
      <c r="F3699" s="202">
        <v>2020</v>
      </c>
      <c r="G3699" s="204">
        <v>104764</v>
      </c>
      <c r="H3699">
        <v>1793</v>
      </c>
      <c r="I3699">
        <v>0</v>
      </c>
      <c r="J3699">
        <v>120</v>
      </c>
    </row>
    <row r="3700" spans="1:10" ht="14.5" x14ac:dyDescent="0.35">
      <c r="A3700" s="202">
        <v>35386</v>
      </c>
      <c r="B3700" s="202" t="s">
        <v>4614</v>
      </c>
      <c r="D3700" s="203">
        <v>17.2</v>
      </c>
      <c r="E3700" s="203" t="s">
        <v>215</v>
      </c>
      <c r="F3700" s="202">
        <v>2020</v>
      </c>
      <c r="G3700" s="203">
        <v>2017</v>
      </c>
      <c r="H3700">
        <v>71</v>
      </c>
      <c r="I3700">
        <v>0</v>
      </c>
      <c r="J3700">
        <v>7</v>
      </c>
    </row>
    <row r="3701" spans="1:10" ht="14.5" x14ac:dyDescent="0.35">
      <c r="A3701" s="202">
        <v>35386</v>
      </c>
      <c r="B3701" s="202" t="s">
        <v>4615</v>
      </c>
      <c r="D3701" s="203">
        <v>18</v>
      </c>
      <c r="E3701" s="203" t="s">
        <v>215</v>
      </c>
      <c r="F3701" s="202">
        <v>2020</v>
      </c>
      <c r="G3701" s="202">
        <v>27016</v>
      </c>
      <c r="H3701">
        <v>626</v>
      </c>
      <c r="I3701">
        <v>0</v>
      </c>
      <c r="J3701">
        <v>55</v>
      </c>
    </row>
    <row r="3702" spans="1:10" ht="14.5" x14ac:dyDescent="0.35">
      <c r="A3702" s="202">
        <v>35386</v>
      </c>
      <c r="B3702" s="202" t="s">
        <v>4616</v>
      </c>
      <c r="D3702" s="203">
        <v>2.1</v>
      </c>
      <c r="E3702" s="203" t="s">
        <v>215</v>
      </c>
      <c r="F3702" s="202">
        <v>2020</v>
      </c>
      <c r="G3702" s="202">
        <v>167581</v>
      </c>
      <c r="H3702">
        <v>697</v>
      </c>
      <c r="I3702">
        <v>0</v>
      </c>
      <c r="J3702">
        <v>38</v>
      </c>
    </row>
    <row r="3703" spans="1:10" ht="14.5" x14ac:dyDescent="0.35">
      <c r="A3703" s="202">
        <v>35386</v>
      </c>
      <c r="B3703" s="202" t="s">
        <v>4617</v>
      </c>
      <c r="D3703" s="203">
        <v>23</v>
      </c>
      <c r="E3703" s="203" t="s">
        <v>215</v>
      </c>
      <c r="F3703" s="202">
        <v>2020</v>
      </c>
      <c r="G3703" s="202">
        <v>1486</v>
      </c>
      <c r="H3703">
        <v>14</v>
      </c>
      <c r="I3703">
        <v>0</v>
      </c>
      <c r="J3703">
        <v>2</v>
      </c>
    </row>
    <row r="3704" spans="1:10" ht="14.5" x14ac:dyDescent="0.35">
      <c r="A3704" s="202">
        <v>35386</v>
      </c>
      <c r="B3704" s="202" t="s">
        <v>4618</v>
      </c>
      <c r="D3704" s="203">
        <v>5.0999999999999996</v>
      </c>
      <c r="E3704" s="203" t="s">
        <v>215</v>
      </c>
      <c r="F3704" s="202">
        <v>2020</v>
      </c>
      <c r="G3704" s="202">
        <v>2144002</v>
      </c>
      <c r="H3704">
        <v>36497</v>
      </c>
      <c r="I3704">
        <v>0</v>
      </c>
      <c r="J3704">
        <v>2885</v>
      </c>
    </row>
    <row r="3705" spans="1:10" ht="14.5" x14ac:dyDescent="0.35">
      <c r="A3705" s="202">
        <v>35386</v>
      </c>
      <c r="B3705" s="202" t="s">
        <v>4619</v>
      </c>
      <c r="D3705" s="203">
        <v>5.2</v>
      </c>
      <c r="E3705" s="203" t="s">
        <v>215</v>
      </c>
      <c r="F3705" s="202">
        <v>2020</v>
      </c>
      <c r="G3705" s="202">
        <v>785696</v>
      </c>
      <c r="H3705">
        <v>14861</v>
      </c>
      <c r="I3705">
        <v>0</v>
      </c>
      <c r="J3705">
        <v>1061</v>
      </c>
    </row>
    <row r="3706" spans="1:10" ht="14.5" x14ac:dyDescent="0.35">
      <c r="A3706" s="202">
        <v>35386</v>
      </c>
      <c r="B3706" s="202" t="s">
        <v>4620</v>
      </c>
      <c r="D3706" s="203">
        <v>9</v>
      </c>
      <c r="E3706" s="203" t="s">
        <v>215</v>
      </c>
      <c r="F3706" s="202">
        <v>2020</v>
      </c>
      <c r="G3706" s="202">
        <v>4014</v>
      </c>
      <c r="H3706">
        <v>26</v>
      </c>
      <c r="I3706">
        <v>0</v>
      </c>
      <c r="J3706">
        <v>1</v>
      </c>
    </row>
    <row r="3707" spans="1:10" ht="14.5" x14ac:dyDescent="0.35">
      <c r="A3707" s="202">
        <v>35408</v>
      </c>
      <c r="B3707" s="202" t="s">
        <v>3523</v>
      </c>
      <c r="D3707" s="203">
        <v>1</v>
      </c>
      <c r="E3707" s="203" t="s">
        <v>215</v>
      </c>
      <c r="F3707" s="202">
        <v>2020</v>
      </c>
      <c r="G3707" s="202">
        <v>145503</v>
      </c>
      <c r="H3707">
        <v>1483</v>
      </c>
      <c r="I3707">
        <v>3</v>
      </c>
      <c r="J3707">
        <v>190</v>
      </c>
    </row>
    <row r="3708" spans="1:10" ht="14.5" x14ac:dyDescent="0.35">
      <c r="A3708" s="202">
        <v>35408</v>
      </c>
      <c r="B3708" s="202" t="s">
        <v>3526</v>
      </c>
      <c r="D3708" s="203">
        <v>17.100000000000001</v>
      </c>
      <c r="E3708" s="203" t="s">
        <v>215</v>
      </c>
      <c r="F3708" s="202">
        <v>2020</v>
      </c>
      <c r="G3708" s="204">
        <v>8874822</v>
      </c>
      <c r="H3708">
        <v>59666</v>
      </c>
      <c r="I3708">
        <v>2938</v>
      </c>
      <c r="J3708">
        <v>7659</v>
      </c>
    </row>
    <row r="3709" spans="1:10" ht="14.5" x14ac:dyDescent="0.35">
      <c r="A3709" s="202">
        <v>35408</v>
      </c>
      <c r="B3709" s="202" t="s">
        <v>3527</v>
      </c>
      <c r="D3709" s="203">
        <v>17.2</v>
      </c>
      <c r="E3709" s="203" t="s">
        <v>215</v>
      </c>
      <c r="F3709" s="202">
        <v>2020</v>
      </c>
      <c r="G3709" s="203">
        <v>624693</v>
      </c>
      <c r="H3709">
        <v>9107</v>
      </c>
      <c r="I3709">
        <v>448</v>
      </c>
      <c r="J3709">
        <v>1169</v>
      </c>
    </row>
    <row r="3710" spans="1:10" ht="14.5" x14ac:dyDescent="0.35">
      <c r="A3710" s="202">
        <v>35408</v>
      </c>
      <c r="B3710" s="202" t="s">
        <v>3528</v>
      </c>
      <c r="D3710" s="203">
        <v>19.3</v>
      </c>
      <c r="E3710" s="203" t="s">
        <v>215</v>
      </c>
      <c r="F3710" s="204">
        <v>2020</v>
      </c>
      <c r="G3710" s="205">
        <v>65574</v>
      </c>
      <c r="H3710">
        <v>95082</v>
      </c>
      <c r="I3710">
        <v>4682</v>
      </c>
      <c r="J3710">
        <v>12206</v>
      </c>
    </row>
    <row r="3711" spans="1:10" ht="14.5" x14ac:dyDescent="0.35">
      <c r="A3711" s="202">
        <v>35408</v>
      </c>
      <c r="B3711" s="202" t="s">
        <v>3529</v>
      </c>
      <c r="D3711" s="203">
        <v>19.399999999999999</v>
      </c>
      <c r="E3711" s="203" t="s">
        <v>215</v>
      </c>
      <c r="F3711" s="204">
        <v>2020</v>
      </c>
      <c r="G3711" s="206">
        <v>19176702</v>
      </c>
      <c r="H3711">
        <v>0</v>
      </c>
      <c r="I3711">
        <v>0</v>
      </c>
      <c r="J3711">
        <v>0</v>
      </c>
    </row>
    <row r="3712" spans="1:10" ht="14.5" x14ac:dyDescent="0.35">
      <c r="A3712" s="202">
        <v>35408</v>
      </c>
      <c r="B3712" s="202" t="s">
        <v>3524</v>
      </c>
      <c r="D3712" s="203">
        <v>2.1</v>
      </c>
      <c r="E3712" s="203" t="s">
        <v>215</v>
      </c>
      <c r="F3712" s="202">
        <v>2020</v>
      </c>
      <c r="G3712" s="202">
        <v>424688</v>
      </c>
      <c r="H3712">
        <v>1754</v>
      </c>
      <c r="I3712">
        <v>86</v>
      </c>
      <c r="J3712">
        <v>225</v>
      </c>
    </row>
    <row r="3713" spans="1:10" ht="14.5" x14ac:dyDescent="0.35">
      <c r="A3713" s="202">
        <v>35408</v>
      </c>
      <c r="B3713" s="202" t="s">
        <v>3530</v>
      </c>
      <c r="D3713" s="203">
        <v>21.2</v>
      </c>
      <c r="E3713" s="203" t="s">
        <v>215</v>
      </c>
      <c r="F3713" s="202">
        <v>2020</v>
      </c>
      <c r="G3713" s="202">
        <v>5058811</v>
      </c>
      <c r="H3713">
        <v>22452</v>
      </c>
      <c r="I3713">
        <v>1105</v>
      </c>
      <c r="J3713">
        <v>2881</v>
      </c>
    </row>
    <row r="3714" spans="1:10" ht="14.5" x14ac:dyDescent="0.35">
      <c r="A3714" s="202">
        <v>35408</v>
      </c>
      <c r="B3714" s="202" t="s">
        <v>3525</v>
      </c>
      <c r="D3714" s="203">
        <v>9</v>
      </c>
      <c r="E3714" s="203" t="s">
        <v>215</v>
      </c>
      <c r="F3714" s="202">
        <v>2020</v>
      </c>
      <c r="G3714" s="202">
        <v>1556039</v>
      </c>
      <c r="H3714">
        <v>8478</v>
      </c>
      <c r="I3714">
        <v>417</v>
      </c>
      <c r="J3714">
        <v>1088</v>
      </c>
    </row>
    <row r="3715" spans="1:10" ht="14.5" x14ac:dyDescent="0.35">
      <c r="A3715" s="202">
        <v>35416</v>
      </c>
      <c r="B3715" s="202" t="s">
        <v>3531</v>
      </c>
      <c r="D3715" s="203">
        <v>1</v>
      </c>
      <c r="E3715" s="203" t="s">
        <v>215</v>
      </c>
      <c r="F3715" s="202">
        <v>2020</v>
      </c>
      <c r="G3715" s="202">
        <v>50</v>
      </c>
      <c r="H3715">
        <v>4784</v>
      </c>
      <c r="I3715">
        <v>960</v>
      </c>
      <c r="J3715">
        <v>8</v>
      </c>
    </row>
    <row r="3716" spans="1:10" ht="14.5" x14ac:dyDescent="0.35">
      <c r="A3716" s="202">
        <v>35416</v>
      </c>
      <c r="B3716" s="202" t="s">
        <v>3532</v>
      </c>
      <c r="D3716" s="203">
        <v>17.100000000000001</v>
      </c>
      <c r="E3716" s="203" t="s">
        <v>215</v>
      </c>
      <c r="F3716" s="202">
        <v>2020</v>
      </c>
      <c r="G3716" s="204">
        <v>10533</v>
      </c>
      <c r="H3716">
        <v>17640</v>
      </c>
      <c r="I3716">
        <v>3539</v>
      </c>
      <c r="J3716">
        <v>30</v>
      </c>
    </row>
    <row r="3717" spans="1:10" ht="14.5" x14ac:dyDescent="0.35">
      <c r="A3717" s="202">
        <v>35416</v>
      </c>
      <c r="B3717" s="202" t="s">
        <v>4621</v>
      </c>
      <c r="D3717" s="203">
        <v>17.2</v>
      </c>
      <c r="E3717" s="203" t="s">
        <v>215</v>
      </c>
      <c r="F3717" s="202">
        <v>2020</v>
      </c>
      <c r="G3717" s="203">
        <v>0</v>
      </c>
      <c r="H3717">
        <v>5114</v>
      </c>
      <c r="I3717">
        <v>1026</v>
      </c>
      <c r="J3717">
        <v>9</v>
      </c>
    </row>
    <row r="3718" spans="1:10" ht="14.5" x14ac:dyDescent="0.35">
      <c r="A3718" s="202">
        <v>35629</v>
      </c>
      <c r="B3718" s="202" t="s">
        <v>3533</v>
      </c>
      <c r="D3718" s="203">
        <v>1</v>
      </c>
      <c r="E3718" s="203" t="s">
        <v>215</v>
      </c>
      <c r="F3718" s="202">
        <v>2020</v>
      </c>
      <c r="G3718" s="202">
        <v>39163</v>
      </c>
      <c r="H3718">
        <v>274</v>
      </c>
      <c r="I3718">
        <v>28</v>
      </c>
      <c r="J3718">
        <v>16</v>
      </c>
    </row>
    <row r="3719" spans="1:10" ht="14.5" x14ac:dyDescent="0.35">
      <c r="A3719" s="202">
        <v>35629</v>
      </c>
      <c r="B3719" s="202" t="s">
        <v>3538</v>
      </c>
      <c r="D3719" s="203">
        <v>17.100000000000001</v>
      </c>
      <c r="E3719" s="203" t="s">
        <v>215</v>
      </c>
      <c r="F3719" s="202">
        <v>2020</v>
      </c>
      <c r="G3719" s="204">
        <v>242290</v>
      </c>
      <c r="H3719">
        <v>1308</v>
      </c>
      <c r="I3719">
        <v>27</v>
      </c>
      <c r="J3719">
        <v>15</v>
      </c>
    </row>
    <row r="3720" spans="1:10" ht="14.5" x14ac:dyDescent="0.35">
      <c r="A3720" s="202">
        <v>35629</v>
      </c>
      <c r="B3720" s="202" t="s">
        <v>4622</v>
      </c>
      <c r="D3720" s="203">
        <v>17.2</v>
      </c>
      <c r="E3720" s="203" t="s">
        <v>215</v>
      </c>
      <c r="F3720" s="202">
        <v>2020</v>
      </c>
      <c r="G3720" s="203">
        <v>0</v>
      </c>
      <c r="H3720">
        <v>0</v>
      </c>
      <c r="I3720">
        <v>0</v>
      </c>
      <c r="J3720">
        <v>0</v>
      </c>
    </row>
    <row r="3721" spans="1:10" ht="14.5" x14ac:dyDescent="0.35">
      <c r="A3721" s="202">
        <v>35629</v>
      </c>
      <c r="B3721" s="202" t="s">
        <v>3539</v>
      </c>
      <c r="D3721" s="203">
        <v>18</v>
      </c>
      <c r="E3721" s="203" t="s">
        <v>215</v>
      </c>
      <c r="F3721" s="202">
        <v>2020</v>
      </c>
      <c r="G3721" s="202">
        <v>38275</v>
      </c>
      <c r="H3721">
        <v>234</v>
      </c>
      <c r="I3721">
        <v>27</v>
      </c>
      <c r="J3721">
        <v>15</v>
      </c>
    </row>
    <row r="3722" spans="1:10" ht="14.5" x14ac:dyDescent="0.35">
      <c r="A3722" s="202">
        <v>35629</v>
      </c>
      <c r="B3722" s="202" t="s">
        <v>3540</v>
      </c>
      <c r="D3722" s="203">
        <v>19.3</v>
      </c>
      <c r="E3722" s="203" t="s">
        <v>215</v>
      </c>
      <c r="F3722" s="204">
        <v>2020</v>
      </c>
      <c r="G3722" s="205">
        <v>7477</v>
      </c>
      <c r="H3722">
        <v>7200</v>
      </c>
      <c r="I3722">
        <v>709</v>
      </c>
      <c r="J3722">
        <v>409</v>
      </c>
    </row>
    <row r="3723" spans="1:10" ht="14.5" x14ac:dyDescent="0.35">
      <c r="A3723" s="202">
        <v>35629</v>
      </c>
      <c r="B3723" s="202" t="s">
        <v>3541</v>
      </c>
      <c r="D3723" s="203">
        <v>19.399999999999999</v>
      </c>
      <c r="E3723" s="203" t="s">
        <v>215</v>
      </c>
      <c r="F3723" s="204">
        <v>2020</v>
      </c>
      <c r="G3723" s="206">
        <v>1863275</v>
      </c>
      <c r="H3723">
        <v>0</v>
      </c>
      <c r="I3723">
        <v>0</v>
      </c>
      <c r="J3723">
        <v>0</v>
      </c>
    </row>
    <row r="3724" spans="1:10" ht="14.5" x14ac:dyDescent="0.35">
      <c r="A3724" s="202">
        <v>35629</v>
      </c>
      <c r="B3724" s="202" t="s">
        <v>3534</v>
      </c>
      <c r="D3724" s="203">
        <v>2.1</v>
      </c>
      <c r="E3724" s="203" t="s">
        <v>215</v>
      </c>
      <c r="F3724" s="202">
        <v>2020</v>
      </c>
      <c r="G3724" s="202">
        <v>136742</v>
      </c>
      <c r="H3724">
        <v>511</v>
      </c>
      <c r="I3724">
        <v>50</v>
      </c>
      <c r="J3724">
        <v>29</v>
      </c>
    </row>
    <row r="3725" spans="1:10" ht="14.5" x14ac:dyDescent="0.35">
      <c r="A3725" s="202">
        <v>35629</v>
      </c>
      <c r="B3725" s="202" t="s">
        <v>3542</v>
      </c>
      <c r="D3725" s="203">
        <v>21.2</v>
      </c>
      <c r="E3725" s="203" t="s">
        <v>215</v>
      </c>
      <c r="F3725" s="202">
        <v>2020</v>
      </c>
      <c r="G3725" s="202">
        <v>598227</v>
      </c>
      <c r="H3725">
        <v>3291</v>
      </c>
      <c r="I3725">
        <v>306</v>
      </c>
      <c r="J3725">
        <v>176</v>
      </c>
    </row>
    <row r="3726" spans="1:10" ht="14.5" x14ac:dyDescent="0.35">
      <c r="A3726" s="202">
        <v>35629</v>
      </c>
      <c r="B3726" s="202" t="s">
        <v>3543</v>
      </c>
      <c r="D3726" s="203">
        <v>23</v>
      </c>
      <c r="E3726" s="203" t="s">
        <v>215</v>
      </c>
      <c r="F3726" s="202">
        <v>2020</v>
      </c>
      <c r="G3726" s="202">
        <v>3103</v>
      </c>
      <c r="H3726">
        <v>6</v>
      </c>
      <c r="I3726">
        <v>1</v>
      </c>
      <c r="J3726">
        <v>0</v>
      </c>
    </row>
    <row r="3727" spans="1:10" ht="14.5" x14ac:dyDescent="0.35">
      <c r="A3727" s="202">
        <v>35629</v>
      </c>
      <c r="B3727" s="202" t="s">
        <v>3535</v>
      </c>
      <c r="D3727" s="203">
        <v>5.0999999999999996</v>
      </c>
      <c r="E3727" s="203" t="s">
        <v>215</v>
      </c>
      <c r="F3727" s="202">
        <v>2020</v>
      </c>
      <c r="G3727" s="202">
        <v>529571</v>
      </c>
      <c r="H3727">
        <v>7604</v>
      </c>
      <c r="I3727">
        <v>938</v>
      </c>
      <c r="J3727">
        <v>542</v>
      </c>
    </row>
    <row r="3728" spans="1:10" ht="14.5" x14ac:dyDescent="0.35">
      <c r="A3728" s="202">
        <v>35629</v>
      </c>
      <c r="B3728" s="202" t="s">
        <v>3536</v>
      </c>
      <c r="D3728" s="203">
        <v>5.2</v>
      </c>
      <c r="E3728" s="203" t="s">
        <v>215</v>
      </c>
      <c r="F3728" s="202">
        <v>2020</v>
      </c>
      <c r="G3728" s="202">
        <v>204165</v>
      </c>
      <c r="H3728">
        <v>2431</v>
      </c>
      <c r="I3728">
        <v>258</v>
      </c>
      <c r="J3728">
        <v>149</v>
      </c>
    </row>
    <row r="3729" spans="1:10" ht="14.5" x14ac:dyDescent="0.35">
      <c r="A3729" s="202">
        <v>35629</v>
      </c>
      <c r="B3729" s="202" t="s">
        <v>3537</v>
      </c>
      <c r="D3729" s="203">
        <v>9</v>
      </c>
      <c r="E3729" s="203" t="s">
        <v>215</v>
      </c>
      <c r="F3729" s="202">
        <v>2020</v>
      </c>
      <c r="G3729" s="202">
        <v>66189</v>
      </c>
      <c r="H3729">
        <v>125</v>
      </c>
      <c r="I3729">
        <v>13</v>
      </c>
      <c r="J3729">
        <v>7</v>
      </c>
    </row>
    <row r="3730" spans="1:10" ht="14.5" x14ac:dyDescent="0.35">
      <c r="A3730" s="202">
        <v>35769</v>
      </c>
      <c r="B3730" s="202" t="s">
        <v>3544</v>
      </c>
      <c r="D3730" s="203">
        <v>17.100000000000001</v>
      </c>
      <c r="E3730" s="203" t="s">
        <v>215</v>
      </c>
      <c r="F3730" s="202">
        <v>2020</v>
      </c>
      <c r="G3730" s="204">
        <v>604191</v>
      </c>
      <c r="H3730">
        <v>37384</v>
      </c>
      <c r="I3730">
        <v>0</v>
      </c>
      <c r="J3730">
        <v>1801</v>
      </c>
    </row>
    <row r="3731" spans="1:10" ht="14.5" x14ac:dyDescent="0.35">
      <c r="A3731" s="202">
        <v>35769</v>
      </c>
      <c r="B3731" s="202" t="s">
        <v>4623</v>
      </c>
      <c r="D3731" s="203">
        <v>17.2</v>
      </c>
      <c r="E3731" s="203" t="s">
        <v>215</v>
      </c>
      <c r="F3731" s="202">
        <v>2020</v>
      </c>
      <c r="G3731" s="203">
        <v>0</v>
      </c>
      <c r="H3731">
        <v>0</v>
      </c>
      <c r="I3731">
        <v>0</v>
      </c>
      <c r="J3731">
        <v>0</v>
      </c>
    </row>
    <row r="3732" spans="1:10" ht="14.5" x14ac:dyDescent="0.35">
      <c r="A3732" s="202">
        <v>35882</v>
      </c>
      <c r="B3732" s="202" t="s">
        <v>3545</v>
      </c>
      <c r="D3732" s="203">
        <v>19.100000000000001</v>
      </c>
      <c r="E3732" s="203" t="s">
        <v>215</v>
      </c>
      <c r="F3732" s="202">
        <v>2020</v>
      </c>
      <c r="G3732" s="205">
        <v>685813</v>
      </c>
      <c r="H3732">
        <v>6115340</v>
      </c>
      <c r="I3732">
        <v>459962</v>
      </c>
      <c r="J3732">
        <v>159904</v>
      </c>
    </row>
    <row r="3733" spans="1:10" ht="14.5" x14ac:dyDescent="0.35">
      <c r="A3733" s="202">
        <v>35882</v>
      </c>
      <c r="B3733" s="202" t="s">
        <v>3546</v>
      </c>
      <c r="D3733" s="203">
        <v>19.2</v>
      </c>
      <c r="E3733" s="203" t="s">
        <v>215</v>
      </c>
      <c r="F3733" s="204">
        <v>2020</v>
      </c>
      <c r="G3733" s="206">
        <v>9652886</v>
      </c>
      <c r="H3733">
        <v>0</v>
      </c>
      <c r="I3733">
        <v>0</v>
      </c>
      <c r="J3733">
        <v>0</v>
      </c>
    </row>
    <row r="3734" spans="1:10" ht="14.5" x14ac:dyDescent="0.35">
      <c r="A3734" s="202">
        <v>35882</v>
      </c>
      <c r="B3734" s="202" t="s">
        <v>3547</v>
      </c>
      <c r="D3734" s="203">
        <v>21.1</v>
      </c>
      <c r="E3734" s="203" t="s">
        <v>215</v>
      </c>
      <c r="F3734" s="202">
        <v>2020</v>
      </c>
      <c r="G3734" s="202">
        <v>10701811</v>
      </c>
      <c r="H3734">
        <v>3962531</v>
      </c>
      <c r="I3734">
        <v>298040</v>
      </c>
      <c r="J3734">
        <v>103613</v>
      </c>
    </row>
    <row r="3735" spans="1:10" ht="14.5" x14ac:dyDescent="0.35">
      <c r="A3735" s="202">
        <v>35904</v>
      </c>
      <c r="B3735" s="202" t="s">
        <v>3548</v>
      </c>
      <c r="D3735" s="203">
        <v>11</v>
      </c>
      <c r="E3735" s="203" t="s">
        <v>215</v>
      </c>
      <c r="F3735" s="202">
        <v>2020</v>
      </c>
      <c r="G3735" s="202">
        <v>8583227</v>
      </c>
      <c r="H3735">
        <v>37033</v>
      </c>
      <c r="I3735">
        <v>0</v>
      </c>
      <c r="J3735">
        <v>12244</v>
      </c>
    </row>
    <row r="3736" spans="1:10" ht="14.5" x14ac:dyDescent="0.35">
      <c r="A3736" s="202">
        <v>36064</v>
      </c>
      <c r="B3736" s="202" t="s">
        <v>3549</v>
      </c>
      <c r="D3736" s="203">
        <v>1</v>
      </c>
      <c r="E3736" s="203" t="s">
        <v>215</v>
      </c>
      <c r="F3736" s="202">
        <v>2020</v>
      </c>
      <c r="G3736" s="202">
        <v>118589</v>
      </c>
      <c r="H3736">
        <v>1678</v>
      </c>
      <c r="I3736">
        <v>52</v>
      </c>
      <c r="J3736">
        <v>156</v>
      </c>
    </row>
    <row r="3737" spans="1:10" ht="14.5" x14ac:dyDescent="0.35">
      <c r="A3737" s="202">
        <v>36064</v>
      </c>
      <c r="B3737" s="202" t="s">
        <v>3554</v>
      </c>
      <c r="D3737" s="203">
        <v>17.100000000000001</v>
      </c>
      <c r="E3737" s="203" t="s">
        <v>215</v>
      </c>
      <c r="F3737" s="202">
        <v>2020</v>
      </c>
      <c r="G3737" s="204">
        <v>359500</v>
      </c>
      <c r="H3737">
        <v>4946</v>
      </c>
      <c r="I3737">
        <v>171</v>
      </c>
      <c r="J3737">
        <v>680</v>
      </c>
    </row>
    <row r="3738" spans="1:10" ht="14.5" x14ac:dyDescent="0.35">
      <c r="A3738" s="202">
        <v>36064</v>
      </c>
      <c r="B3738" s="202" t="s">
        <v>3555</v>
      </c>
      <c r="D3738" s="203">
        <v>17.2</v>
      </c>
      <c r="E3738" s="203" t="s">
        <v>215</v>
      </c>
      <c r="F3738" s="202">
        <v>2020</v>
      </c>
      <c r="G3738" s="203">
        <v>84</v>
      </c>
      <c r="H3738">
        <v>175</v>
      </c>
      <c r="I3738">
        <v>11</v>
      </c>
      <c r="J3738">
        <v>14</v>
      </c>
    </row>
    <row r="3739" spans="1:10" ht="14.5" x14ac:dyDescent="0.35">
      <c r="A3739" s="202">
        <v>36064</v>
      </c>
      <c r="B3739" s="202" t="s">
        <v>3556</v>
      </c>
      <c r="D3739" s="203">
        <v>18</v>
      </c>
      <c r="E3739" s="203" t="s">
        <v>215</v>
      </c>
      <c r="F3739" s="202">
        <v>2020</v>
      </c>
      <c r="G3739" s="202">
        <v>156754</v>
      </c>
      <c r="H3739">
        <v>1323</v>
      </c>
      <c r="I3739">
        <v>52</v>
      </c>
      <c r="J3739">
        <v>115</v>
      </c>
    </row>
    <row r="3740" spans="1:10" ht="14.5" x14ac:dyDescent="0.35">
      <c r="A3740" s="202">
        <v>36064</v>
      </c>
      <c r="B3740" s="202" t="s">
        <v>3557</v>
      </c>
      <c r="D3740" s="203">
        <v>19.3</v>
      </c>
      <c r="E3740" s="203" t="s">
        <v>215</v>
      </c>
      <c r="F3740" s="204">
        <v>2020</v>
      </c>
      <c r="G3740" s="205">
        <v>2621</v>
      </c>
      <c r="H3740">
        <v>5027</v>
      </c>
      <c r="I3740">
        <v>281</v>
      </c>
      <c r="J3740">
        <v>538</v>
      </c>
    </row>
    <row r="3741" spans="1:10" ht="14.5" x14ac:dyDescent="0.35">
      <c r="A3741" s="202">
        <v>36064</v>
      </c>
      <c r="B3741" s="202" t="s">
        <v>3558</v>
      </c>
      <c r="D3741" s="203">
        <v>19.399999999999999</v>
      </c>
      <c r="E3741" s="203" t="s">
        <v>215</v>
      </c>
      <c r="F3741" s="204">
        <v>2020</v>
      </c>
      <c r="G3741" s="206">
        <v>907503</v>
      </c>
      <c r="H3741">
        <v>0</v>
      </c>
      <c r="I3741">
        <v>0</v>
      </c>
      <c r="J3741">
        <v>0</v>
      </c>
    </row>
    <row r="3742" spans="1:10" ht="14.5" x14ac:dyDescent="0.35">
      <c r="A3742" s="202">
        <v>36064</v>
      </c>
      <c r="B3742" s="202" t="s">
        <v>3550</v>
      </c>
      <c r="D3742" s="203">
        <v>2.1</v>
      </c>
      <c r="E3742" s="203" t="s">
        <v>215</v>
      </c>
      <c r="F3742" s="202">
        <v>2020</v>
      </c>
      <c r="G3742" s="202">
        <v>422806</v>
      </c>
      <c r="H3742">
        <v>3179</v>
      </c>
      <c r="I3742">
        <v>114</v>
      </c>
      <c r="J3742">
        <v>248</v>
      </c>
    </row>
    <row r="3743" spans="1:10" ht="14.5" x14ac:dyDescent="0.35">
      <c r="A3743" s="202">
        <v>36064</v>
      </c>
      <c r="B3743" s="202" t="s">
        <v>3559</v>
      </c>
      <c r="D3743" s="203">
        <v>21.2</v>
      </c>
      <c r="E3743" s="203" t="s">
        <v>215</v>
      </c>
      <c r="F3743" s="202">
        <v>2020</v>
      </c>
      <c r="G3743" s="202">
        <v>224654</v>
      </c>
      <c r="H3743">
        <v>1030</v>
      </c>
      <c r="I3743">
        <v>56</v>
      </c>
      <c r="J3743">
        <v>116</v>
      </c>
    </row>
    <row r="3744" spans="1:10" ht="14.5" x14ac:dyDescent="0.35">
      <c r="A3744" s="202">
        <v>36064</v>
      </c>
      <c r="B3744" s="202" t="s">
        <v>3551</v>
      </c>
      <c r="D3744" s="203">
        <v>5.0999999999999996</v>
      </c>
      <c r="E3744" s="203" t="s">
        <v>215</v>
      </c>
      <c r="F3744" s="202">
        <v>2020</v>
      </c>
      <c r="G3744" s="202">
        <v>5290144</v>
      </c>
      <c r="H3744">
        <v>75984</v>
      </c>
      <c r="I3744">
        <v>3074</v>
      </c>
      <c r="J3744">
        <v>7136</v>
      </c>
    </row>
    <row r="3745" spans="1:10" ht="14.5" x14ac:dyDescent="0.35">
      <c r="A3745" s="202">
        <v>36064</v>
      </c>
      <c r="B3745" s="202" t="s">
        <v>3552</v>
      </c>
      <c r="D3745" s="203">
        <v>5.2</v>
      </c>
      <c r="E3745" s="203" t="s">
        <v>215</v>
      </c>
      <c r="F3745" s="202">
        <v>2020</v>
      </c>
      <c r="G3745" s="202">
        <v>2755534</v>
      </c>
      <c r="H3745">
        <v>53399</v>
      </c>
      <c r="I3745">
        <v>2848</v>
      </c>
      <c r="J3745">
        <v>5367</v>
      </c>
    </row>
    <row r="3746" spans="1:10" ht="14.5" x14ac:dyDescent="0.35">
      <c r="A3746" s="202">
        <v>36064</v>
      </c>
      <c r="B3746" s="202" t="s">
        <v>3553</v>
      </c>
      <c r="D3746" s="203">
        <v>9</v>
      </c>
      <c r="E3746" s="203" t="s">
        <v>215</v>
      </c>
      <c r="F3746" s="202">
        <v>2020</v>
      </c>
      <c r="G3746" s="202">
        <v>15553</v>
      </c>
      <c r="H3746">
        <v>389</v>
      </c>
      <c r="I3746">
        <v>20</v>
      </c>
      <c r="J3746">
        <v>32</v>
      </c>
    </row>
    <row r="3747" spans="1:10" ht="14.5" x14ac:dyDescent="0.35">
      <c r="A3747" s="202">
        <v>36137</v>
      </c>
      <c r="B3747" s="202" t="s">
        <v>3562</v>
      </c>
      <c r="D3747" s="203">
        <v>17.100000000000001</v>
      </c>
      <c r="E3747" s="203" t="s">
        <v>215</v>
      </c>
      <c r="F3747" s="202">
        <v>2020</v>
      </c>
      <c r="G3747" s="204">
        <v>6988</v>
      </c>
      <c r="H3747">
        <v>2021</v>
      </c>
      <c r="I3747">
        <v>59</v>
      </c>
      <c r="J3747">
        <v>131</v>
      </c>
    </row>
    <row r="3748" spans="1:10" ht="14.5" x14ac:dyDescent="0.35">
      <c r="A3748" s="202">
        <v>36137</v>
      </c>
      <c r="B3748" s="202" t="s">
        <v>4624</v>
      </c>
      <c r="D3748" s="203">
        <v>17.2</v>
      </c>
      <c r="E3748" s="203" t="s">
        <v>215</v>
      </c>
      <c r="F3748" s="202">
        <v>2020</v>
      </c>
      <c r="G3748" s="203">
        <v>0</v>
      </c>
      <c r="H3748">
        <v>0</v>
      </c>
      <c r="I3748">
        <v>0</v>
      </c>
      <c r="J3748">
        <v>0</v>
      </c>
    </row>
    <row r="3749" spans="1:10" ht="14.5" x14ac:dyDescent="0.35">
      <c r="A3749" s="202">
        <v>36137</v>
      </c>
      <c r="B3749" s="202" t="s">
        <v>3560</v>
      </c>
      <c r="D3749" s="203">
        <v>4</v>
      </c>
      <c r="E3749" s="203" t="s">
        <v>215</v>
      </c>
      <c r="F3749" s="202">
        <v>2020</v>
      </c>
      <c r="G3749" s="202">
        <v>11418508</v>
      </c>
      <c r="H3749">
        <v>422888</v>
      </c>
      <c r="I3749">
        <v>12705</v>
      </c>
      <c r="J3749">
        <v>28279</v>
      </c>
    </row>
    <row r="3750" spans="1:10" ht="14.5" x14ac:dyDescent="0.35">
      <c r="A3750" s="202">
        <v>36137</v>
      </c>
      <c r="B3750" s="202" t="s">
        <v>3561</v>
      </c>
      <c r="D3750" s="203">
        <v>9</v>
      </c>
      <c r="E3750" s="203" t="s">
        <v>215</v>
      </c>
      <c r="F3750" s="202">
        <v>2020</v>
      </c>
      <c r="G3750" s="202">
        <v>41882</v>
      </c>
      <c r="H3750">
        <v>3310</v>
      </c>
      <c r="I3750">
        <v>119</v>
      </c>
      <c r="J3750">
        <v>266</v>
      </c>
    </row>
    <row r="3751" spans="1:10" ht="14.5" x14ac:dyDescent="0.35">
      <c r="A3751" s="202">
        <v>36145</v>
      </c>
      <c r="B3751" s="202" t="s">
        <v>3565</v>
      </c>
      <c r="D3751" s="203">
        <v>17.100000000000001</v>
      </c>
      <c r="E3751" s="203" t="s">
        <v>215</v>
      </c>
      <c r="F3751" s="202">
        <v>2020</v>
      </c>
      <c r="G3751" s="204">
        <v>1508</v>
      </c>
      <c r="H3751">
        <v>214</v>
      </c>
      <c r="I3751">
        <v>6</v>
      </c>
      <c r="J3751">
        <v>13</v>
      </c>
    </row>
    <row r="3752" spans="1:10" ht="14.5" x14ac:dyDescent="0.35">
      <c r="A3752" s="202">
        <v>36145</v>
      </c>
      <c r="B3752" s="202" t="s">
        <v>4625</v>
      </c>
      <c r="D3752" s="203">
        <v>17.2</v>
      </c>
      <c r="E3752" s="203" t="s">
        <v>215</v>
      </c>
      <c r="F3752" s="202">
        <v>2020</v>
      </c>
      <c r="G3752" s="203">
        <v>0</v>
      </c>
      <c r="H3752">
        <v>0</v>
      </c>
      <c r="I3752">
        <v>0</v>
      </c>
      <c r="J3752">
        <v>0</v>
      </c>
    </row>
    <row r="3753" spans="1:10" ht="14.5" x14ac:dyDescent="0.35">
      <c r="A3753" s="202">
        <v>36145</v>
      </c>
      <c r="B3753" s="202" t="s">
        <v>3566</v>
      </c>
      <c r="D3753" s="203">
        <v>19.100000000000001</v>
      </c>
      <c r="E3753" s="203" t="s">
        <v>215</v>
      </c>
      <c r="F3753" s="202">
        <v>2020</v>
      </c>
      <c r="G3753" s="205">
        <v>11556</v>
      </c>
      <c r="H3753">
        <v>108710</v>
      </c>
      <c r="I3753">
        <v>3134</v>
      </c>
      <c r="J3753">
        <v>6975</v>
      </c>
    </row>
    <row r="3754" spans="1:10" ht="14.5" x14ac:dyDescent="0.35">
      <c r="A3754" s="202">
        <v>36145</v>
      </c>
      <c r="B3754" s="202" t="s">
        <v>3567</v>
      </c>
      <c r="D3754" s="203">
        <v>19.2</v>
      </c>
      <c r="E3754" s="203" t="s">
        <v>215</v>
      </c>
      <c r="F3754" s="204">
        <v>2020</v>
      </c>
      <c r="G3754" s="206">
        <v>177107</v>
      </c>
      <c r="H3754">
        <v>0</v>
      </c>
      <c r="I3754">
        <v>0</v>
      </c>
      <c r="J3754">
        <v>0</v>
      </c>
    </row>
    <row r="3755" spans="1:10" ht="14.5" x14ac:dyDescent="0.35">
      <c r="A3755" s="202">
        <v>36145</v>
      </c>
      <c r="B3755" s="202" t="s">
        <v>3568</v>
      </c>
      <c r="D3755" s="203">
        <v>21.1</v>
      </c>
      <c r="E3755" s="203" t="s">
        <v>215</v>
      </c>
      <c r="F3755" s="202">
        <v>2020</v>
      </c>
      <c r="G3755" s="202">
        <v>139233</v>
      </c>
      <c r="H3755">
        <v>73477</v>
      </c>
      <c r="I3755">
        <v>2312</v>
      </c>
      <c r="J3755">
        <v>5145</v>
      </c>
    </row>
    <row r="3756" spans="1:10" ht="14.5" x14ac:dyDescent="0.35">
      <c r="A3756" s="202">
        <v>36145</v>
      </c>
      <c r="B3756" s="202" t="s">
        <v>3563</v>
      </c>
      <c r="D3756" s="203">
        <v>4</v>
      </c>
      <c r="E3756" s="203" t="s">
        <v>215</v>
      </c>
      <c r="F3756" s="202">
        <v>2020</v>
      </c>
      <c r="G3756" s="202">
        <v>1237529</v>
      </c>
      <c r="H3756">
        <v>55384</v>
      </c>
      <c r="I3756">
        <v>1474</v>
      </c>
      <c r="J3756">
        <v>3281</v>
      </c>
    </row>
    <row r="3757" spans="1:10" ht="14.5" x14ac:dyDescent="0.35">
      <c r="A3757" s="202">
        <v>36145</v>
      </c>
      <c r="B3757" s="202" t="s">
        <v>3564</v>
      </c>
      <c r="D3757" s="203">
        <v>9</v>
      </c>
      <c r="E3757" s="203" t="s">
        <v>215</v>
      </c>
      <c r="F3757" s="202">
        <v>2020</v>
      </c>
      <c r="G3757" s="202">
        <v>6059</v>
      </c>
      <c r="H3757">
        <v>324</v>
      </c>
      <c r="I3757">
        <v>12</v>
      </c>
      <c r="J3757">
        <v>26</v>
      </c>
    </row>
    <row r="3758" spans="1:10" ht="14.5" x14ac:dyDescent="0.35">
      <c r="A3758" s="202">
        <v>36226</v>
      </c>
      <c r="B3758" s="202" t="s">
        <v>3569</v>
      </c>
      <c r="D3758" s="203">
        <v>23</v>
      </c>
      <c r="E3758" s="203" t="s">
        <v>215</v>
      </c>
      <c r="F3758" s="202">
        <v>2020</v>
      </c>
      <c r="G3758" s="202">
        <v>507</v>
      </c>
      <c r="H3758">
        <v>18</v>
      </c>
      <c r="I3758">
        <v>0</v>
      </c>
      <c r="J3758">
        <v>0</v>
      </c>
    </row>
    <row r="3759" spans="1:10" ht="14.5" x14ac:dyDescent="0.35">
      <c r="A3759" s="202">
        <v>36226</v>
      </c>
      <c r="B3759" s="202" t="s">
        <v>3570</v>
      </c>
      <c r="D3759" s="203">
        <v>24</v>
      </c>
      <c r="E3759" s="203" t="s">
        <v>215</v>
      </c>
      <c r="F3759" s="202">
        <v>2020</v>
      </c>
      <c r="G3759" s="202">
        <v>372450</v>
      </c>
      <c r="H3759">
        <v>8306</v>
      </c>
      <c r="I3759">
        <v>0</v>
      </c>
      <c r="J3759">
        <v>3107</v>
      </c>
    </row>
    <row r="3760" spans="1:10" ht="14.5" x14ac:dyDescent="0.35">
      <c r="A3760" s="202">
        <v>36234</v>
      </c>
      <c r="B3760" s="202" t="s">
        <v>3571</v>
      </c>
      <c r="D3760" s="203">
        <v>11</v>
      </c>
      <c r="E3760" s="203" t="s">
        <v>215</v>
      </c>
      <c r="F3760" s="202">
        <v>2020</v>
      </c>
      <c r="G3760" s="202">
        <v>7696658</v>
      </c>
      <c r="H3760">
        <v>65470</v>
      </c>
      <c r="I3760">
        <v>1145</v>
      </c>
      <c r="J3760">
        <v>1930</v>
      </c>
    </row>
    <row r="3761" spans="1:10" ht="14.5" x14ac:dyDescent="0.35">
      <c r="A3761" s="202">
        <v>36234</v>
      </c>
      <c r="B3761" s="202" t="s">
        <v>3572</v>
      </c>
      <c r="D3761" s="203">
        <v>17.100000000000001</v>
      </c>
      <c r="E3761" s="203" t="s">
        <v>215</v>
      </c>
      <c r="F3761" s="202">
        <v>2020</v>
      </c>
      <c r="G3761" s="204">
        <v>84206</v>
      </c>
      <c r="H3761">
        <v>1381</v>
      </c>
      <c r="I3761">
        <v>24</v>
      </c>
      <c r="J3761">
        <v>41</v>
      </c>
    </row>
    <row r="3762" spans="1:10" ht="14.5" x14ac:dyDescent="0.35">
      <c r="A3762" s="202">
        <v>36234</v>
      </c>
      <c r="B3762" s="202" t="s">
        <v>4626</v>
      </c>
      <c r="D3762" s="203">
        <v>17.2</v>
      </c>
      <c r="E3762" s="203" t="s">
        <v>215</v>
      </c>
      <c r="F3762" s="202">
        <v>2020</v>
      </c>
      <c r="G3762" s="203">
        <v>0</v>
      </c>
      <c r="H3762">
        <v>1</v>
      </c>
      <c r="I3762">
        <v>0</v>
      </c>
      <c r="J3762">
        <v>0</v>
      </c>
    </row>
    <row r="3763" spans="1:10" ht="14.5" x14ac:dyDescent="0.35">
      <c r="A3763" s="202">
        <v>36307</v>
      </c>
      <c r="B3763" s="202" t="s">
        <v>3573</v>
      </c>
      <c r="D3763" s="203">
        <v>17.100000000000001</v>
      </c>
      <c r="E3763" s="203" t="s">
        <v>215</v>
      </c>
      <c r="F3763" s="202">
        <v>2020</v>
      </c>
      <c r="G3763" s="204">
        <v>4356178</v>
      </c>
      <c r="H3763">
        <v>43508</v>
      </c>
      <c r="I3763">
        <v>0</v>
      </c>
      <c r="J3763">
        <v>5936</v>
      </c>
    </row>
    <row r="3764" spans="1:10" ht="14.5" x14ac:dyDescent="0.35">
      <c r="A3764" s="202">
        <v>36307</v>
      </c>
      <c r="B3764" s="202" t="s">
        <v>4627</v>
      </c>
      <c r="D3764" s="203">
        <v>17.2</v>
      </c>
      <c r="E3764" s="203" t="s">
        <v>215</v>
      </c>
      <c r="F3764" s="202">
        <v>2020</v>
      </c>
      <c r="G3764" s="203">
        <v>0</v>
      </c>
      <c r="H3764">
        <v>0</v>
      </c>
      <c r="I3764">
        <v>0</v>
      </c>
      <c r="J3764">
        <v>0</v>
      </c>
    </row>
    <row r="3765" spans="1:10" ht="14.5" x14ac:dyDescent="0.35">
      <c r="A3765" s="202">
        <v>36307</v>
      </c>
      <c r="B3765" s="202" t="s">
        <v>3574</v>
      </c>
      <c r="D3765" s="203">
        <v>24</v>
      </c>
      <c r="E3765" s="203" t="s">
        <v>215</v>
      </c>
      <c r="F3765" s="202">
        <v>2020</v>
      </c>
      <c r="G3765" s="202">
        <v>586958</v>
      </c>
      <c r="H3765">
        <v>12151</v>
      </c>
      <c r="I3765">
        <v>0</v>
      </c>
      <c r="J3765">
        <v>1658</v>
      </c>
    </row>
    <row r="3766" spans="1:10" ht="14.5" x14ac:dyDescent="0.35">
      <c r="A3766" s="202">
        <v>36331</v>
      </c>
      <c r="B3766" s="202" t="s">
        <v>4628</v>
      </c>
      <c r="D3766" s="203">
        <v>17.100000000000001</v>
      </c>
      <c r="E3766" s="203" t="s">
        <v>215</v>
      </c>
      <c r="F3766" s="202">
        <v>2020</v>
      </c>
      <c r="G3766" s="204">
        <v>0</v>
      </c>
      <c r="H3766">
        <v>0</v>
      </c>
      <c r="I3766">
        <v>0</v>
      </c>
      <c r="J3766">
        <v>0</v>
      </c>
    </row>
    <row r="3767" spans="1:10" ht="14.5" x14ac:dyDescent="0.35">
      <c r="A3767" s="202">
        <v>36331</v>
      </c>
      <c r="B3767" s="202" t="s">
        <v>3575</v>
      </c>
      <c r="D3767" s="203">
        <v>17.2</v>
      </c>
      <c r="E3767" s="203" t="s">
        <v>215</v>
      </c>
      <c r="F3767" s="202">
        <v>2020</v>
      </c>
      <c r="G3767" s="203">
        <v>20939289</v>
      </c>
      <c r="H3767">
        <v>20939</v>
      </c>
      <c r="I3767">
        <v>0</v>
      </c>
      <c r="J3767">
        <v>2820</v>
      </c>
    </row>
    <row r="3768" spans="1:10" ht="14.5" x14ac:dyDescent="0.35">
      <c r="A3768" s="202">
        <v>36340</v>
      </c>
      <c r="B3768" s="202" t="s">
        <v>3576</v>
      </c>
      <c r="D3768" s="203">
        <v>17.100000000000001</v>
      </c>
      <c r="E3768" s="203" t="s">
        <v>215</v>
      </c>
      <c r="F3768" s="202">
        <v>2020</v>
      </c>
      <c r="G3768" s="204">
        <v>0</v>
      </c>
      <c r="H3768">
        <v>906</v>
      </c>
      <c r="I3768">
        <v>88</v>
      </c>
      <c r="J3768">
        <v>213</v>
      </c>
    </row>
    <row r="3769" spans="1:10" ht="14.5" x14ac:dyDescent="0.35">
      <c r="A3769" s="202">
        <v>36340</v>
      </c>
      <c r="B3769" s="202" t="s">
        <v>3577</v>
      </c>
      <c r="D3769" s="203">
        <v>17.2</v>
      </c>
      <c r="E3769" s="203" t="s">
        <v>215</v>
      </c>
      <c r="F3769" s="202">
        <v>2020</v>
      </c>
      <c r="G3769" s="203">
        <v>399147</v>
      </c>
      <c r="H3769">
        <v>30276</v>
      </c>
      <c r="I3769">
        <v>2942</v>
      </c>
      <c r="J3769">
        <v>7099</v>
      </c>
    </row>
    <row r="3770" spans="1:10" ht="14.5" x14ac:dyDescent="0.35">
      <c r="A3770" s="202">
        <v>36463</v>
      </c>
      <c r="B3770" s="202" t="s">
        <v>4629</v>
      </c>
      <c r="D3770" s="203">
        <v>4</v>
      </c>
      <c r="E3770" s="203" t="s">
        <v>215</v>
      </c>
      <c r="F3770" s="202">
        <v>2020</v>
      </c>
      <c r="G3770" s="202">
        <v>1916</v>
      </c>
      <c r="H3770">
        <v>11</v>
      </c>
      <c r="I3770">
        <v>0</v>
      </c>
      <c r="J3770">
        <v>1</v>
      </c>
    </row>
    <row r="3771" spans="1:10" ht="14.5" x14ac:dyDescent="0.35">
      <c r="A3771" s="202">
        <v>36463</v>
      </c>
      <c r="B3771" s="202" t="s">
        <v>4630</v>
      </c>
      <c r="D3771" s="203">
        <v>9</v>
      </c>
      <c r="E3771" s="203" t="s">
        <v>215</v>
      </c>
      <c r="F3771" s="202">
        <v>2020</v>
      </c>
      <c r="G3771" s="202">
        <v>30206</v>
      </c>
      <c r="H3771">
        <v>164</v>
      </c>
      <c r="I3771">
        <v>6</v>
      </c>
      <c r="J3771">
        <v>13</v>
      </c>
    </row>
    <row r="3772" spans="1:10" ht="14.5" x14ac:dyDescent="0.35">
      <c r="A3772" s="202">
        <v>36560</v>
      </c>
      <c r="B3772" s="202" t="s">
        <v>3578</v>
      </c>
      <c r="D3772" s="203">
        <v>1</v>
      </c>
      <c r="E3772" s="203" t="s">
        <v>215</v>
      </c>
      <c r="F3772" s="202">
        <v>2020</v>
      </c>
      <c r="G3772" s="202">
        <v>6945886</v>
      </c>
      <c r="H3772">
        <v>7579</v>
      </c>
      <c r="I3772">
        <v>335</v>
      </c>
      <c r="J3772">
        <v>84</v>
      </c>
    </row>
    <row r="3773" spans="1:10" ht="14.5" x14ac:dyDescent="0.35">
      <c r="A3773" s="202">
        <v>36560</v>
      </c>
      <c r="B3773" s="202" t="s">
        <v>3580</v>
      </c>
      <c r="D3773" s="203">
        <v>17.100000000000001</v>
      </c>
      <c r="E3773" s="203" t="s">
        <v>215</v>
      </c>
      <c r="F3773" s="202">
        <v>2020</v>
      </c>
      <c r="G3773" s="204">
        <v>367478</v>
      </c>
      <c r="H3773">
        <v>406</v>
      </c>
      <c r="I3773">
        <v>18</v>
      </c>
      <c r="J3773">
        <v>4</v>
      </c>
    </row>
    <row r="3774" spans="1:10" ht="14.5" x14ac:dyDescent="0.35">
      <c r="A3774" s="202">
        <v>36560</v>
      </c>
      <c r="B3774" s="202" t="s">
        <v>4631</v>
      </c>
      <c r="D3774" s="203">
        <v>17.2</v>
      </c>
      <c r="E3774" s="203" t="s">
        <v>215</v>
      </c>
      <c r="F3774" s="202">
        <v>2020</v>
      </c>
      <c r="G3774" s="203">
        <v>0</v>
      </c>
      <c r="H3774">
        <v>0</v>
      </c>
      <c r="I3774">
        <v>0</v>
      </c>
      <c r="J3774">
        <v>0</v>
      </c>
    </row>
    <row r="3775" spans="1:10" ht="14.5" x14ac:dyDescent="0.35">
      <c r="A3775" s="202">
        <v>36560</v>
      </c>
      <c r="B3775" s="202" t="s">
        <v>3579</v>
      </c>
      <c r="D3775" s="203">
        <v>2.1</v>
      </c>
      <c r="E3775" s="203" t="s">
        <v>215</v>
      </c>
      <c r="F3775" s="202">
        <v>2020</v>
      </c>
      <c r="G3775" s="202">
        <v>5970862</v>
      </c>
      <c r="H3775">
        <v>6562</v>
      </c>
      <c r="I3775">
        <v>290</v>
      </c>
      <c r="J3775">
        <v>73</v>
      </c>
    </row>
    <row r="3776" spans="1:10" ht="14.5" x14ac:dyDescent="0.35">
      <c r="A3776" s="202">
        <v>36560</v>
      </c>
      <c r="B3776" s="202" t="s">
        <v>4632</v>
      </c>
      <c r="D3776" s="203">
        <v>4</v>
      </c>
      <c r="E3776" s="203" t="s">
        <v>215</v>
      </c>
      <c r="F3776" s="202">
        <v>2020</v>
      </c>
      <c r="G3776" s="202">
        <v>7303017</v>
      </c>
      <c r="H3776">
        <v>48282</v>
      </c>
      <c r="I3776">
        <v>2134</v>
      </c>
      <c r="J3776">
        <v>534</v>
      </c>
    </row>
    <row r="3777" spans="1:10" ht="14.5" x14ac:dyDescent="0.35">
      <c r="A3777" s="202">
        <v>36560</v>
      </c>
      <c r="B3777" s="202" t="s">
        <v>4633</v>
      </c>
      <c r="D3777" s="203">
        <v>9</v>
      </c>
      <c r="E3777" s="203" t="s">
        <v>215</v>
      </c>
      <c r="F3777" s="202">
        <v>2020</v>
      </c>
      <c r="G3777" s="202">
        <v>13475</v>
      </c>
      <c r="H3777">
        <v>121</v>
      </c>
      <c r="I3777">
        <v>5</v>
      </c>
      <c r="J3777">
        <v>1</v>
      </c>
    </row>
    <row r="3778" spans="1:10" ht="14.5" x14ac:dyDescent="0.35">
      <c r="A3778" s="202">
        <v>36650</v>
      </c>
      <c r="B3778" s="202" t="s">
        <v>3581</v>
      </c>
      <c r="D3778" s="203">
        <v>23</v>
      </c>
      <c r="E3778" s="203" t="s">
        <v>215</v>
      </c>
      <c r="F3778" s="202">
        <v>2020</v>
      </c>
      <c r="G3778" s="202">
        <v>1746</v>
      </c>
      <c r="H3778">
        <v>12</v>
      </c>
      <c r="I3778">
        <v>3</v>
      </c>
      <c r="J3778">
        <v>2</v>
      </c>
    </row>
    <row r="3779" spans="1:10" ht="14.5" x14ac:dyDescent="0.35">
      <c r="A3779" s="202">
        <v>36650</v>
      </c>
      <c r="B3779" s="202" t="s">
        <v>3582</v>
      </c>
      <c r="D3779" s="203">
        <v>24</v>
      </c>
      <c r="E3779" s="203" t="s">
        <v>215</v>
      </c>
      <c r="F3779" s="202">
        <v>2020</v>
      </c>
      <c r="G3779" s="202">
        <v>9400329</v>
      </c>
      <c r="H3779">
        <v>68560</v>
      </c>
      <c r="I3779">
        <v>7945</v>
      </c>
      <c r="J3779">
        <v>10216</v>
      </c>
    </row>
    <row r="3780" spans="1:10" ht="14.5" x14ac:dyDescent="0.35">
      <c r="A3780" s="202">
        <v>36684</v>
      </c>
      <c r="B3780" s="202" t="s">
        <v>4634</v>
      </c>
      <c r="D3780" s="203">
        <v>17.100000000000001</v>
      </c>
      <c r="E3780" s="203" t="s">
        <v>215</v>
      </c>
      <c r="F3780" s="202">
        <v>2020</v>
      </c>
      <c r="G3780" s="204">
        <v>78010</v>
      </c>
      <c r="H3780">
        <v>352</v>
      </c>
      <c r="I3780">
        <v>10</v>
      </c>
      <c r="J3780">
        <v>-13</v>
      </c>
    </row>
    <row r="3781" spans="1:10" ht="14.5" x14ac:dyDescent="0.35">
      <c r="A3781" s="202">
        <v>36684</v>
      </c>
      <c r="B3781" s="202" t="s">
        <v>4635</v>
      </c>
      <c r="D3781" s="203">
        <v>17.2</v>
      </c>
      <c r="E3781" s="203" t="s">
        <v>215</v>
      </c>
      <c r="F3781" s="202">
        <v>2020</v>
      </c>
      <c r="G3781" s="203">
        <v>0</v>
      </c>
      <c r="H3781">
        <v>0</v>
      </c>
      <c r="I3781">
        <v>0</v>
      </c>
      <c r="J3781">
        <v>0</v>
      </c>
    </row>
    <row r="3782" spans="1:10" ht="14.5" x14ac:dyDescent="0.35">
      <c r="A3782" s="202">
        <v>36684</v>
      </c>
      <c r="B3782" s="202" t="s">
        <v>3584</v>
      </c>
      <c r="D3782" s="203">
        <v>19.100000000000001</v>
      </c>
      <c r="E3782" s="203" t="s">
        <v>215</v>
      </c>
      <c r="F3782" s="202">
        <v>2020</v>
      </c>
      <c r="G3782" s="205">
        <v>9163</v>
      </c>
      <c r="H3782">
        <v>2237</v>
      </c>
      <c r="I3782">
        <v>345</v>
      </c>
      <c r="J3782">
        <v>809</v>
      </c>
    </row>
    <row r="3783" spans="1:10" ht="14.5" x14ac:dyDescent="0.35">
      <c r="A3783" s="202">
        <v>36684</v>
      </c>
      <c r="B3783" s="202" t="s">
        <v>3585</v>
      </c>
      <c r="D3783" s="203">
        <v>19.2</v>
      </c>
      <c r="E3783" s="203" t="s">
        <v>215</v>
      </c>
      <c r="F3783" s="204">
        <v>2020</v>
      </c>
      <c r="G3783" s="206">
        <v>78354</v>
      </c>
      <c r="H3783">
        <v>0</v>
      </c>
      <c r="I3783">
        <v>0</v>
      </c>
      <c r="J3783">
        <v>0</v>
      </c>
    </row>
    <row r="3784" spans="1:10" ht="14.5" x14ac:dyDescent="0.35">
      <c r="A3784" s="202">
        <v>36684</v>
      </c>
      <c r="B3784" s="202" t="s">
        <v>3586</v>
      </c>
      <c r="D3784" s="203">
        <v>19.3</v>
      </c>
      <c r="E3784" s="203" t="s">
        <v>215</v>
      </c>
      <c r="F3784" s="204">
        <v>2020</v>
      </c>
      <c r="G3784" s="205">
        <v>7085</v>
      </c>
      <c r="H3784">
        <v>10094</v>
      </c>
      <c r="I3784">
        <v>180</v>
      </c>
      <c r="J3784">
        <v>-367</v>
      </c>
    </row>
    <row r="3785" spans="1:10" ht="14.5" x14ac:dyDescent="0.35">
      <c r="A3785" s="202">
        <v>36684</v>
      </c>
      <c r="B3785" s="202" t="s">
        <v>3587</v>
      </c>
      <c r="D3785" s="203">
        <v>19.399999999999999</v>
      </c>
      <c r="E3785" s="203" t="s">
        <v>215</v>
      </c>
      <c r="F3785" s="204">
        <v>2020</v>
      </c>
      <c r="G3785" s="206">
        <v>2202988</v>
      </c>
      <c r="H3785">
        <v>0</v>
      </c>
      <c r="I3785">
        <v>0</v>
      </c>
      <c r="J3785">
        <v>0</v>
      </c>
    </row>
    <row r="3786" spans="1:10" ht="14.5" x14ac:dyDescent="0.35">
      <c r="A3786" s="202">
        <v>36684</v>
      </c>
      <c r="B3786" s="202" t="s">
        <v>3588</v>
      </c>
      <c r="D3786" s="203">
        <v>21.1</v>
      </c>
      <c r="E3786" s="203" t="s">
        <v>215</v>
      </c>
      <c r="F3786" s="202">
        <v>2020</v>
      </c>
      <c r="G3786" s="202">
        <v>449620</v>
      </c>
      <c r="H3786">
        <v>6520</v>
      </c>
      <c r="I3786">
        <v>999</v>
      </c>
      <c r="J3786">
        <v>2347</v>
      </c>
    </row>
    <row r="3787" spans="1:10" ht="14.5" x14ac:dyDescent="0.35">
      <c r="A3787" s="202">
        <v>36684</v>
      </c>
      <c r="B3787" s="202" t="s">
        <v>3589</v>
      </c>
      <c r="D3787" s="203">
        <v>21.2</v>
      </c>
      <c r="E3787" s="203" t="s">
        <v>215</v>
      </c>
      <c r="F3787" s="202">
        <v>2020</v>
      </c>
      <c r="G3787" s="202">
        <v>1063029</v>
      </c>
      <c r="H3787">
        <v>2779</v>
      </c>
      <c r="I3787">
        <v>57</v>
      </c>
      <c r="J3787">
        <v>-132</v>
      </c>
    </row>
    <row r="3788" spans="1:10" ht="14.5" x14ac:dyDescent="0.35">
      <c r="A3788" s="202">
        <v>36684</v>
      </c>
      <c r="B3788" s="202" t="s">
        <v>3583</v>
      </c>
      <c r="D3788" s="203">
        <v>5.0999999999999996</v>
      </c>
      <c r="E3788" s="203" t="s">
        <v>215</v>
      </c>
      <c r="F3788" s="202">
        <v>2020</v>
      </c>
      <c r="G3788" s="202">
        <v>80221</v>
      </c>
      <c r="H3788">
        <v>5583</v>
      </c>
      <c r="I3788">
        <v>138</v>
      </c>
      <c r="J3788">
        <v>-352</v>
      </c>
    </row>
    <row r="3789" spans="1:10" ht="14.5" x14ac:dyDescent="0.35">
      <c r="A3789" s="202">
        <v>36781</v>
      </c>
      <c r="B3789" s="202" t="s">
        <v>3590</v>
      </c>
      <c r="D3789" s="203">
        <v>2.4</v>
      </c>
      <c r="E3789" s="203" t="s">
        <v>215</v>
      </c>
      <c r="F3789" s="202">
        <v>2020</v>
      </c>
      <c r="G3789" s="202">
        <v>1760109</v>
      </c>
      <c r="H3789">
        <v>23447</v>
      </c>
      <c r="I3789">
        <v>0</v>
      </c>
      <c r="J3789">
        <v>0</v>
      </c>
    </row>
    <row r="3790" spans="1:10" ht="14.5" x14ac:dyDescent="0.35">
      <c r="A3790" s="202">
        <v>36854</v>
      </c>
      <c r="B3790" s="202" t="s">
        <v>3592</v>
      </c>
      <c r="D3790" s="203">
        <v>17.100000000000001</v>
      </c>
      <c r="E3790" s="203" t="s">
        <v>215</v>
      </c>
      <c r="F3790" s="202">
        <v>2020</v>
      </c>
      <c r="G3790" s="204">
        <v>16316349</v>
      </c>
      <c r="H3790">
        <v>16316</v>
      </c>
      <c r="I3790">
        <v>1073</v>
      </c>
      <c r="J3790">
        <v>744</v>
      </c>
    </row>
    <row r="3791" spans="1:10" ht="14.5" x14ac:dyDescent="0.35">
      <c r="A3791" s="202">
        <v>36854</v>
      </c>
      <c r="B3791" s="202" t="s">
        <v>4636</v>
      </c>
      <c r="D3791" s="203">
        <v>17.2</v>
      </c>
      <c r="E3791" s="203" t="s">
        <v>215</v>
      </c>
      <c r="F3791" s="202">
        <v>2020</v>
      </c>
      <c r="G3791" s="203">
        <v>0</v>
      </c>
      <c r="H3791">
        <v>0</v>
      </c>
      <c r="I3791">
        <v>0</v>
      </c>
      <c r="J3791">
        <v>0</v>
      </c>
    </row>
    <row r="3792" spans="1:10" ht="14.5" x14ac:dyDescent="0.35">
      <c r="A3792" s="202">
        <v>36854</v>
      </c>
      <c r="B3792" s="202" t="s">
        <v>3593</v>
      </c>
      <c r="D3792" s="203">
        <v>19.100000000000001</v>
      </c>
      <c r="E3792" s="203" t="s">
        <v>215</v>
      </c>
      <c r="F3792" s="202">
        <v>2020</v>
      </c>
      <c r="G3792" s="205">
        <v>171801</v>
      </c>
      <c r="H3792">
        <v>3805</v>
      </c>
      <c r="I3792">
        <v>198</v>
      </c>
      <c r="J3792">
        <v>121</v>
      </c>
    </row>
    <row r="3793" spans="1:10" ht="14.5" x14ac:dyDescent="0.35">
      <c r="A3793" s="202">
        <v>36854</v>
      </c>
      <c r="B3793" s="202" t="s">
        <v>3594</v>
      </c>
      <c r="D3793" s="203">
        <v>19.2</v>
      </c>
      <c r="E3793" s="203" t="s">
        <v>215</v>
      </c>
      <c r="F3793" s="204">
        <v>2020</v>
      </c>
      <c r="G3793" s="206">
        <v>3633138</v>
      </c>
      <c r="H3793">
        <v>0</v>
      </c>
      <c r="I3793">
        <v>0</v>
      </c>
      <c r="J3793">
        <v>0</v>
      </c>
    </row>
    <row r="3794" spans="1:10" ht="14.5" x14ac:dyDescent="0.35">
      <c r="A3794" s="202">
        <v>36854</v>
      </c>
      <c r="B3794" s="202" t="s">
        <v>3595</v>
      </c>
      <c r="D3794" s="203">
        <v>19.3</v>
      </c>
      <c r="E3794" s="203" t="s">
        <v>215</v>
      </c>
      <c r="F3794" s="204">
        <v>2020</v>
      </c>
      <c r="G3794" s="205">
        <v>38384</v>
      </c>
      <c r="H3794">
        <v>1686</v>
      </c>
      <c r="I3794">
        <v>121</v>
      </c>
      <c r="J3794">
        <v>74</v>
      </c>
    </row>
    <row r="3795" spans="1:10" ht="14.5" x14ac:dyDescent="0.35">
      <c r="A3795" s="202">
        <v>36854</v>
      </c>
      <c r="B3795" s="202" t="s">
        <v>3596</v>
      </c>
      <c r="D3795" s="203">
        <v>19.399999999999999</v>
      </c>
      <c r="E3795" s="203" t="s">
        <v>215</v>
      </c>
      <c r="F3795" s="204">
        <v>2020</v>
      </c>
      <c r="G3795" s="206">
        <v>1647208</v>
      </c>
      <c r="H3795">
        <v>0</v>
      </c>
      <c r="I3795">
        <v>0</v>
      </c>
      <c r="J3795">
        <v>0</v>
      </c>
    </row>
    <row r="3796" spans="1:10" ht="14.5" x14ac:dyDescent="0.35">
      <c r="A3796" s="202">
        <v>36854</v>
      </c>
      <c r="B3796" s="202" t="s">
        <v>3597</v>
      </c>
      <c r="D3796" s="203">
        <v>21.1</v>
      </c>
      <c r="E3796" s="203" t="s">
        <v>215</v>
      </c>
      <c r="F3796" s="202">
        <v>2020</v>
      </c>
      <c r="G3796" s="202">
        <v>4198100</v>
      </c>
      <c r="H3796">
        <v>4198</v>
      </c>
      <c r="I3796">
        <v>234</v>
      </c>
      <c r="J3796">
        <v>128</v>
      </c>
    </row>
    <row r="3797" spans="1:10" ht="14.5" x14ac:dyDescent="0.35">
      <c r="A3797" s="202">
        <v>36854</v>
      </c>
      <c r="B3797" s="202" t="s">
        <v>3598</v>
      </c>
      <c r="D3797" s="203">
        <v>21.2</v>
      </c>
      <c r="E3797" s="203" t="s">
        <v>215</v>
      </c>
      <c r="F3797" s="202">
        <v>2020</v>
      </c>
      <c r="G3797" s="202">
        <v>1248688</v>
      </c>
      <c r="H3797">
        <v>1249</v>
      </c>
      <c r="I3797">
        <v>97</v>
      </c>
      <c r="J3797">
        <v>59</v>
      </c>
    </row>
    <row r="3798" spans="1:10" ht="14.5" x14ac:dyDescent="0.35">
      <c r="A3798" s="202">
        <v>36854</v>
      </c>
      <c r="B3798" s="202" t="s">
        <v>3591</v>
      </c>
      <c r="D3798" s="203">
        <v>9</v>
      </c>
      <c r="E3798" s="203" t="s">
        <v>215</v>
      </c>
      <c r="F3798" s="202">
        <v>2020</v>
      </c>
      <c r="G3798" s="202">
        <v>692793</v>
      </c>
      <c r="H3798">
        <v>693</v>
      </c>
      <c r="I3798">
        <v>35</v>
      </c>
      <c r="J3798">
        <v>23</v>
      </c>
    </row>
    <row r="3799" spans="1:10" ht="14.5" x14ac:dyDescent="0.35">
      <c r="A3799" s="202">
        <v>36862</v>
      </c>
      <c r="B3799" s="202" t="s">
        <v>3601</v>
      </c>
      <c r="D3799" s="203">
        <v>17.100000000000001</v>
      </c>
      <c r="E3799" s="203" t="s">
        <v>215</v>
      </c>
      <c r="F3799" s="202">
        <v>2020</v>
      </c>
      <c r="G3799" s="204">
        <v>4683431</v>
      </c>
      <c r="H3799">
        <v>4683</v>
      </c>
      <c r="I3799">
        <v>45</v>
      </c>
      <c r="J3799">
        <v>172</v>
      </c>
    </row>
    <row r="3800" spans="1:10" ht="14.5" x14ac:dyDescent="0.35">
      <c r="A3800" s="202">
        <v>36862</v>
      </c>
      <c r="B3800" s="202" t="s">
        <v>4637</v>
      </c>
      <c r="D3800" s="203">
        <v>17.2</v>
      </c>
      <c r="E3800" s="203" t="s">
        <v>215</v>
      </c>
      <c r="F3800" s="202">
        <v>2020</v>
      </c>
      <c r="G3800" s="203">
        <v>0</v>
      </c>
      <c r="H3800">
        <v>0</v>
      </c>
      <c r="I3800">
        <v>0</v>
      </c>
      <c r="J3800">
        <v>0</v>
      </c>
    </row>
    <row r="3801" spans="1:10" ht="14.5" x14ac:dyDescent="0.35">
      <c r="A3801" s="202">
        <v>36862</v>
      </c>
      <c r="B3801" s="202" t="s">
        <v>4638</v>
      </c>
      <c r="D3801" s="203">
        <v>19.100000000000001</v>
      </c>
      <c r="E3801" s="203" t="s">
        <v>215</v>
      </c>
      <c r="F3801" s="202">
        <v>2020</v>
      </c>
      <c r="G3801" s="205">
        <v>0</v>
      </c>
      <c r="H3801">
        <v>22414</v>
      </c>
      <c r="I3801">
        <v>213</v>
      </c>
      <c r="J3801">
        <v>825</v>
      </c>
    </row>
    <row r="3802" spans="1:10" ht="14.5" x14ac:dyDescent="0.35">
      <c r="A3802" s="202">
        <v>36862</v>
      </c>
      <c r="B3802" s="202" t="s">
        <v>3602</v>
      </c>
      <c r="D3802" s="203">
        <v>19.2</v>
      </c>
      <c r="E3802" s="203" t="s">
        <v>215</v>
      </c>
      <c r="F3802" s="204">
        <v>2020</v>
      </c>
      <c r="G3802" s="206">
        <v>22414165</v>
      </c>
      <c r="H3802">
        <v>0</v>
      </c>
      <c r="I3802">
        <v>0</v>
      </c>
      <c r="J3802">
        <v>0</v>
      </c>
    </row>
    <row r="3803" spans="1:10" ht="14.5" x14ac:dyDescent="0.35">
      <c r="A3803" s="202">
        <v>36862</v>
      </c>
      <c r="B3803" s="202" t="s">
        <v>3603</v>
      </c>
      <c r="D3803" s="203">
        <v>21.1</v>
      </c>
      <c r="E3803" s="203" t="s">
        <v>215</v>
      </c>
      <c r="F3803" s="202">
        <v>2020</v>
      </c>
      <c r="G3803" s="202">
        <v>31571693</v>
      </c>
      <c r="H3803">
        <v>31572</v>
      </c>
      <c r="I3803">
        <v>301</v>
      </c>
      <c r="J3803">
        <v>1161</v>
      </c>
    </row>
    <row r="3804" spans="1:10" ht="14.5" x14ac:dyDescent="0.35">
      <c r="A3804" s="202">
        <v>36862</v>
      </c>
      <c r="B3804" s="202" t="s">
        <v>3599</v>
      </c>
      <c r="D3804" s="203">
        <v>5.0999999999999996</v>
      </c>
      <c r="E3804" s="203" t="s">
        <v>215</v>
      </c>
      <c r="F3804" s="202">
        <v>2020</v>
      </c>
      <c r="G3804" s="202">
        <v>5653470</v>
      </c>
      <c r="H3804">
        <v>5653</v>
      </c>
      <c r="I3804">
        <v>54</v>
      </c>
      <c r="J3804">
        <v>208</v>
      </c>
    </row>
    <row r="3805" spans="1:10" ht="14.5" x14ac:dyDescent="0.35">
      <c r="A3805" s="202">
        <v>36862</v>
      </c>
      <c r="B3805" s="202" t="s">
        <v>3600</v>
      </c>
      <c r="D3805" s="203">
        <v>5.2</v>
      </c>
      <c r="E3805" s="203" t="s">
        <v>215</v>
      </c>
      <c r="F3805" s="202">
        <v>2020</v>
      </c>
      <c r="G3805" s="202">
        <v>673837</v>
      </c>
      <c r="H3805">
        <v>674</v>
      </c>
      <c r="I3805">
        <v>6</v>
      </c>
      <c r="J3805">
        <v>25</v>
      </c>
    </row>
    <row r="3806" spans="1:10" ht="14.5" x14ac:dyDescent="0.35">
      <c r="A3806" s="202">
        <v>36897</v>
      </c>
      <c r="B3806" s="202" t="s">
        <v>3606</v>
      </c>
      <c r="D3806" s="203">
        <v>17.100000000000001</v>
      </c>
      <c r="E3806" s="203" t="s">
        <v>215</v>
      </c>
      <c r="F3806" s="202">
        <v>2020</v>
      </c>
      <c r="G3806" s="204">
        <v>16076</v>
      </c>
      <c r="H3806">
        <v>3775</v>
      </c>
      <c r="I3806">
        <v>110</v>
      </c>
      <c r="J3806">
        <v>181</v>
      </c>
    </row>
    <row r="3807" spans="1:10" ht="14.5" x14ac:dyDescent="0.35">
      <c r="A3807" s="202">
        <v>36897</v>
      </c>
      <c r="B3807" s="202" t="s">
        <v>4639</v>
      </c>
      <c r="D3807" s="203">
        <v>17.2</v>
      </c>
      <c r="E3807" s="203" t="s">
        <v>215</v>
      </c>
      <c r="F3807" s="202">
        <v>2020</v>
      </c>
      <c r="G3807" s="203">
        <v>0</v>
      </c>
      <c r="H3807">
        <v>0</v>
      </c>
      <c r="I3807">
        <v>0</v>
      </c>
      <c r="J3807">
        <v>0</v>
      </c>
    </row>
    <row r="3808" spans="1:10" ht="14.5" x14ac:dyDescent="0.35">
      <c r="A3808" s="202">
        <v>36897</v>
      </c>
      <c r="B3808" s="202" t="s">
        <v>3607</v>
      </c>
      <c r="D3808" s="203">
        <v>19.3</v>
      </c>
      <c r="E3808" s="203" t="s">
        <v>215</v>
      </c>
      <c r="F3808" s="204">
        <v>2020</v>
      </c>
      <c r="G3808" s="205">
        <v>44098</v>
      </c>
      <c r="H3808">
        <v>30918</v>
      </c>
      <c r="I3808">
        <v>626</v>
      </c>
      <c r="J3808">
        <v>1030</v>
      </c>
    </row>
    <row r="3809" spans="1:10" ht="14.5" x14ac:dyDescent="0.35">
      <c r="A3809" s="202">
        <v>36897</v>
      </c>
      <c r="B3809" s="202" t="s">
        <v>3608</v>
      </c>
      <c r="D3809" s="203">
        <v>19.399999999999999</v>
      </c>
      <c r="E3809" s="203" t="s">
        <v>215</v>
      </c>
      <c r="F3809" s="204">
        <v>2020</v>
      </c>
      <c r="G3809" s="206">
        <v>3359783</v>
      </c>
      <c r="H3809">
        <v>0</v>
      </c>
      <c r="I3809">
        <v>0</v>
      </c>
      <c r="J3809">
        <v>0</v>
      </c>
    </row>
    <row r="3810" spans="1:10" ht="14.5" x14ac:dyDescent="0.35">
      <c r="A3810" s="202">
        <v>36897</v>
      </c>
      <c r="B3810" s="202" t="s">
        <v>3609</v>
      </c>
      <c r="D3810" s="203">
        <v>21.2</v>
      </c>
      <c r="E3810" s="203" t="s">
        <v>215</v>
      </c>
      <c r="F3810" s="202">
        <v>2020</v>
      </c>
      <c r="G3810" s="202">
        <v>522124</v>
      </c>
      <c r="H3810">
        <v>3989</v>
      </c>
      <c r="I3810">
        <v>58</v>
      </c>
      <c r="J3810">
        <v>96</v>
      </c>
    </row>
    <row r="3811" spans="1:10" ht="14.5" x14ac:dyDescent="0.35">
      <c r="A3811" s="202">
        <v>36897</v>
      </c>
      <c r="B3811" s="202" t="s">
        <v>3610</v>
      </c>
      <c r="D3811" s="203">
        <v>23</v>
      </c>
      <c r="E3811" s="203" t="s">
        <v>215</v>
      </c>
      <c r="F3811" s="202">
        <v>2020</v>
      </c>
      <c r="G3811" s="202">
        <v>5730</v>
      </c>
      <c r="H3811">
        <v>1198</v>
      </c>
      <c r="I3811">
        <v>55</v>
      </c>
      <c r="J3811">
        <v>91</v>
      </c>
    </row>
    <row r="3812" spans="1:10" ht="14.5" x14ac:dyDescent="0.35">
      <c r="A3812" s="202">
        <v>36897</v>
      </c>
      <c r="B3812" s="202" t="s">
        <v>3604</v>
      </c>
      <c r="D3812" s="203">
        <v>5.0999999999999996</v>
      </c>
      <c r="E3812" s="203" t="s">
        <v>215</v>
      </c>
      <c r="F3812" s="202">
        <v>2020</v>
      </c>
      <c r="G3812" s="202">
        <v>297992</v>
      </c>
      <c r="H3812">
        <v>2253</v>
      </c>
      <c r="I3812">
        <v>11</v>
      </c>
      <c r="J3812">
        <v>19</v>
      </c>
    </row>
    <row r="3813" spans="1:10" ht="14.5" x14ac:dyDescent="0.35">
      <c r="A3813" s="202">
        <v>36897</v>
      </c>
      <c r="B3813" s="202" t="s">
        <v>3605</v>
      </c>
      <c r="D3813" s="203">
        <v>5.2</v>
      </c>
      <c r="E3813" s="203" t="s">
        <v>215</v>
      </c>
      <c r="F3813" s="202">
        <v>2020</v>
      </c>
      <c r="G3813" s="202">
        <v>124948</v>
      </c>
      <c r="H3813">
        <v>1748</v>
      </c>
      <c r="I3813">
        <v>8</v>
      </c>
      <c r="J3813">
        <v>13</v>
      </c>
    </row>
    <row r="3814" spans="1:10" ht="14.5" x14ac:dyDescent="0.35">
      <c r="A3814" s="202">
        <v>36927</v>
      </c>
      <c r="B3814" s="202" t="s">
        <v>3613</v>
      </c>
      <c r="D3814" s="203">
        <v>17.100000000000001</v>
      </c>
      <c r="E3814" s="203" t="s">
        <v>215</v>
      </c>
      <c r="F3814" s="202">
        <v>2020</v>
      </c>
      <c r="G3814" s="204">
        <v>300872</v>
      </c>
      <c r="H3814">
        <v>6845</v>
      </c>
      <c r="I3814">
        <v>278</v>
      </c>
      <c r="J3814">
        <v>292</v>
      </c>
    </row>
    <row r="3815" spans="1:10" ht="14.5" x14ac:dyDescent="0.35">
      <c r="A3815" s="202">
        <v>36927</v>
      </c>
      <c r="B3815" s="202" t="s">
        <v>4640</v>
      </c>
      <c r="D3815" s="203">
        <v>17.2</v>
      </c>
      <c r="E3815" s="203" t="s">
        <v>215</v>
      </c>
      <c r="F3815" s="202">
        <v>2020</v>
      </c>
      <c r="G3815" s="203">
        <v>0</v>
      </c>
      <c r="H3815">
        <v>3348</v>
      </c>
      <c r="I3815">
        <v>136</v>
      </c>
      <c r="J3815">
        <v>143</v>
      </c>
    </row>
    <row r="3816" spans="1:10" ht="14.5" x14ac:dyDescent="0.35">
      <c r="A3816" s="202">
        <v>36927</v>
      </c>
      <c r="B3816" s="202" t="s">
        <v>3614</v>
      </c>
      <c r="D3816" s="203">
        <v>18</v>
      </c>
      <c r="E3816" s="203" t="s">
        <v>215</v>
      </c>
      <c r="F3816" s="202">
        <v>2020</v>
      </c>
      <c r="G3816" s="202">
        <v>126583</v>
      </c>
      <c r="H3816">
        <v>2009</v>
      </c>
      <c r="I3816">
        <v>82</v>
      </c>
      <c r="J3816">
        <v>86</v>
      </c>
    </row>
    <row r="3817" spans="1:10" ht="14.5" x14ac:dyDescent="0.35">
      <c r="A3817" s="202">
        <v>36927</v>
      </c>
      <c r="B3817" s="202" t="s">
        <v>3611</v>
      </c>
      <c r="D3817" s="203">
        <v>2.1</v>
      </c>
      <c r="E3817" s="203" t="s">
        <v>215</v>
      </c>
      <c r="F3817" s="202">
        <v>2020</v>
      </c>
      <c r="G3817" s="202">
        <v>782514</v>
      </c>
      <c r="H3817">
        <v>2007</v>
      </c>
      <c r="I3817">
        <v>81</v>
      </c>
      <c r="J3817">
        <v>86</v>
      </c>
    </row>
    <row r="3818" spans="1:10" ht="14.5" x14ac:dyDescent="0.35">
      <c r="A3818" s="202">
        <v>36927</v>
      </c>
      <c r="B3818" s="202" t="s">
        <v>3612</v>
      </c>
      <c r="D3818" s="203">
        <v>9</v>
      </c>
      <c r="E3818" s="203" t="s">
        <v>215</v>
      </c>
      <c r="F3818" s="202">
        <v>2020</v>
      </c>
      <c r="G3818" s="202">
        <v>1140874</v>
      </c>
      <c r="H3818">
        <v>14709</v>
      </c>
      <c r="I3818">
        <v>597</v>
      </c>
      <c r="J3818">
        <v>628</v>
      </c>
    </row>
    <row r="3819" spans="1:10" ht="14.5" x14ac:dyDescent="0.35">
      <c r="A3819" s="202">
        <v>36943</v>
      </c>
      <c r="B3819" s="202" t="s">
        <v>3615</v>
      </c>
      <c r="D3819" s="203">
        <v>1</v>
      </c>
      <c r="E3819" s="203" t="s">
        <v>215</v>
      </c>
      <c r="F3819" s="202">
        <v>2020</v>
      </c>
      <c r="G3819" s="202">
        <v>765956</v>
      </c>
      <c r="H3819">
        <v>766</v>
      </c>
      <c r="I3819">
        <v>0</v>
      </c>
      <c r="J3819">
        <v>147</v>
      </c>
    </row>
    <row r="3820" spans="1:10" ht="14.5" x14ac:dyDescent="0.35">
      <c r="A3820" s="202">
        <v>36943</v>
      </c>
      <c r="B3820" s="202" t="s">
        <v>3618</v>
      </c>
      <c r="D3820" s="203">
        <v>17.100000000000001</v>
      </c>
      <c r="E3820" s="203" t="s">
        <v>215</v>
      </c>
      <c r="F3820" s="202">
        <v>2020</v>
      </c>
      <c r="G3820" s="204">
        <v>2538280</v>
      </c>
      <c r="H3820">
        <v>2538</v>
      </c>
      <c r="I3820">
        <v>0</v>
      </c>
      <c r="J3820">
        <v>486</v>
      </c>
    </row>
    <row r="3821" spans="1:10" ht="14.5" x14ac:dyDescent="0.35">
      <c r="A3821" s="202">
        <v>36943</v>
      </c>
      <c r="B3821" s="202" t="s">
        <v>4641</v>
      </c>
      <c r="D3821" s="203">
        <v>17.2</v>
      </c>
      <c r="E3821" s="203" t="s">
        <v>215</v>
      </c>
      <c r="F3821" s="202">
        <v>2020</v>
      </c>
      <c r="G3821" s="203">
        <v>0</v>
      </c>
      <c r="H3821">
        <v>0</v>
      </c>
      <c r="I3821">
        <v>0</v>
      </c>
      <c r="J3821">
        <v>0</v>
      </c>
    </row>
    <row r="3822" spans="1:10" ht="14.5" x14ac:dyDescent="0.35">
      <c r="A3822" s="202">
        <v>36943</v>
      </c>
      <c r="B3822" s="202" t="s">
        <v>3616</v>
      </c>
      <c r="D3822" s="203">
        <v>2.1</v>
      </c>
      <c r="E3822" s="203" t="s">
        <v>215</v>
      </c>
      <c r="F3822" s="202">
        <v>2020</v>
      </c>
      <c r="G3822" s="202">
        <v>1420176</v>
      </c>
      <c r="H3822">
        <v>1420</v>
      </c>
      <c r="I3822">
        <v>0</v>
      </c>
      <c r="J3822">
        <v>272</v>
      </c>
    </row>
    <row r="3823" spans="1:10" ht="14.5" x14ac:dyDescent="0.35">
      <c r="A3823" s="202">
        <v>36943</v>
      </c>
      <c r="B3823" s="202" t="s">
        <v>3617</v>
      </c>
      <c r="D3823" s="203">
        <v>4</v>
      </c>
      <c r="E3823" s="203" t="s">
        <v>215</v>
      </c>
      <c r="F3823" s="202">
        <v>2020</v>
      </c>
      <c r="G3823" s="202">
        <v>7987</v>
      </c>
      <c r="H3823">
        <v>8</v>
      </c>
      <c r="I3823">
        <v>0</v>
      </c>
      <c r="J3823">
        <v>1</v>
      </c>
    </row>
    <row r="3824" spans="1:10" ht="14.5" x14ac:dyDescent="0.35">
      <c r="A3824" s="202">
        <v>37060</v>
      </c>
      <c r="B3824" s="202" t="s">
        <v>3619</v>
      </c>
      <c r="D3824" s="203">
        <v>24</v>
      </c>
      <c r="E3824" s="203" t="s">
        <v>215</v>
      </c>
      <c r="F3824" s="202">
        <v>2020</v>
      </c>
      <c r="G3824" s="202">
        <v>72929</v>
      </c>
      <c r="H3824">
        <v>186</v>
      </c>
      <c r="I3824">
        <v>0</v>
      </c>
      <c r="J3824">
        <v>4</v>
      </c>
    </row>
    <row r="3825" spans="1:10" ht="14.5" x14ac:dyDescent="0.35">
      <c r="A3825" s="202">
        <v>37206</v>
      </c>
      <c r="B3825" s="202" t="s">
        <v>3621</v>
      </c>
      <c r="D3825" s="203">
        <v>17.100000000000001</v>
      </c>
      <c r="E3825" s="203" t="s">
        <v>215</v>
      </c>
      <c r="F3825" s="202">
        <v>2020</v>
      </c>
      <c r="G3825" s="204">
        <v>1713349</v>
      </c>
      <c r="H3825">
        <v>10428</v>
      </c>
      <c r="I3825">
        <v>1690</v>
      </c>
      <c r="J3825">
        <v>649</v>
      </c>
    </row>
    <row r="3826" spans="1:10" ht="14.5" x14ac:dyDescent="0.35">
      <c r="A3826" s="202">
        <v>37206</v>
      </c>
      <c r="B3826" s="202" t="s">
        <v>3622</v>
      </c>
      <c r="D3826" s="203">
        <v>17.2</v>
      </c>
      <c r="E3826" s="203" t="s">
        <v>215</v>
      </c>
      <c r="F3826" s="202">
        <v>2020</v>
      </c>
      <c r="G3826" s="203">
        <v>0</v>
      </c>
      <c r="H3826">
        <v>58</v>
      </c>
      <c r="I3826">
        <v>4</v>
      </c>
      <c r="J3826">
        <v>1</v>
      </c>
    </row>
    <row r="3827" spans="1:10" ht="14.5" x14ac:dyDescent="0.35">
      <c r="A3827" s="202">
        <v>37206</v>
      </c>
      <c r="B3827" s="202" t="s">
        <v>3623</v>
      </c>
      <c r="D3827" s="203">
        <v>18</v>
      </c>
      <c r="E3827" s="203" t="s">
        <v>215</v>
      </c>
      <c r="F3827" s="202">
        <v>2020</v>
      </c>
      <c r="G3827" s="202">
        <v>1650925</v>
      </c>
      <c r="H3827">
        <v>1677</v>
      </c>
      <c r="I3827">
        <v>209</v>
      </c>
      <c r="J3827">
        <v>93</v>
      </c>
    </row>
    <row r="3828" spans="1:10" ht="14.5" x14ac:dyDescent="0.35">
      <c r="A3828" s="202">
        <v>37206</v>
      </c>
      <c r="B3828" s="202" t="s">
        <v>4642</v>
      </c>
      <c r="D3828" s="203">
        <v>19.3</v>
      </c>
      <c r="E3828" s="203" t="s">
        <v>215</v>
      </c>
      <c r="F3828" s="204">
        <v>2020</v>
      </c>
      <c r="G3828" s="205">
        <v>0</v>
      </c>
      <c r="H3828">
        <v>6699</v>
      </c>
      <c r="I3828">
        <v>1110</v>
      </c>
      <c r="J3828">
        <v>516</v>
      </c>
    </row>
    <row r="3829" spans="1:10" ht="14.5" x14ac:dyDescent="0.35">
      <c r="A3829" s="202">
        <v>37206</v>
      </c>
      <c r="B3829" s="202" t="s">
        <v>3624</v>
      </c>
      <c r="D3829" s="203">
        <v>19.399999999999999</v>
      </c>
      <c r="E3829" s="203" t="s">
        <v>215</v>
      </c>
      <c r="F3829" s="204">
        <v>2020</v>
      </c>
      <c r="G3829" s="206">
        <v>19785</v>
      </c>
      <c r="H3829">
        <v>0</v>
      </c>
      <c r="I3829">
        <v>0</v>
      </c>
      <c r="J3829">
        <v>0</v>
      </c>
    </row>
    <row r="3830" spans="1:10" ht="14.5" x14ac:dyDescent="0.35">
      <c r="A3830" s="202">
        <v>37206</v>
      </c>
      <c r="B3830" s="202" t="s">
        <v>4643</v>
      </c>
      <c r="D3830" s="203">
        <v>21.2</v>
      </c>
      <c r="E3830" s="203" t="s">
        <v>215</v>
      </c>
      <c r="F3830" s="202">
        <v>2020</v>
      </c>
      <c r="G3830" s="202">
        <v>2918</v>
      </c>
      <c r="H3830">
        <v>1539</v>
      </c>
      <c r="I3830">
        <v>252</v>
      </c>
      <c r="J3830">
        <v>118</v>
      </c>
    </row>
    <row r="3831" spans="1:10" ht="14.5" x14ac:dyDescent="0.35">
      <c r="A3831" s="202">
        <v>37206</v>
      </c>
      <c r="B3831" s="202" t="s">
        <v>3625</v>
      </c>
      <c r="D3831" s="203">
        <v>23</v>
      </c>
      <c r="E3831" s="203" t="s">
        <v>215</v>
      </c>
      <c r="F3831" s="202">
        <v>2020</v>
      </c>
      <c r="G3831" s="202">
        <v>35283</v>
      </c>
      <c r="H3831">
        <v>283</v>
      </c>
      <c r="I3831">
        <v>51</v>
      </c>
      <c r="J3831">
        <v>21</v>
      </c>
    </row>
    <row r="3832" spans="1:10" ht="14.5" x14ac:dyDescent="0.35">
      <c r="A3832" s="202">
        <v>37206</v>
      </c>
      <c r="B3832" s="202" t="s">
        <v>3626</v>
      </c>
      <c r="D3832" s="203">
        <v>24</v>
      </c>
      <c r="E3832" s="203" t="s">
        <v>215</v>
      </c>
      <c r="F3832" s="202">
        <v>2020</v>
      </c>
      <c r="G3832" s="202">
        <v>924292</v>
      </c>
      <c r="H3832">
        <v>17045</v>
      </c>
      <c r="I3832">
        <v>4127</v>
      </c>
      <c r="J3832">
        <v>1407</v>
      </c>
    </row>
    <row r="3833" spans="1:10" ht="14.5" x14ac:dyDescent="0.35">
      <c r="A3833" s="202">
        <v>37206</v>
      </c>
      <c r="B3833" s="202" t="s">
        <v>4644</v>
      </c>
      <c r="D3833" s="203">
        <v>5.2</v>
      </c>
      <c r="E3833" s="203" t="s">
        <v>215</v>
      </c>
      <c r="F3833" s="202">
        <v>2020</v>
      </c>
      <c r="G3833" s="202">
        <v>23127</v>
      </c>
      <c r="H3833">
        <v>37571</v>
      </c>
      <c r="I3833">
        <v>4812</v>
      </c>
      <c r="J3833">
        <v>2155</v>
      </c>
    </row>
    <row r="3834" spans="1:10" ht="14.5" x14ac:dyDescent="0.35">
      <c r="A3834" s="202">
        <v>37206</v>
      </c>
      <c r="B3834" s="202" t="s">
        <v>3620</v>
      </c>
      <c r="D3834" s="203">
        <v>9</v>
      </c>
      <c r="E3834" s="203" t="s">
        <v>215</v>
      </c>
      <c r="F3834" s="202">
        <v>2020</v>
      </c>
      <c r="G3834" s="202">
        <v>48146</v>
      </c>
      <c r="H3834">
        <v>228</v>
      </c>
      <c r="I3834">
        <v>29</v>
      </c>
      <c r="J3834">
        <v>13</v>
      </c>
    </row>
    <row r="3835" spans="1:10" ht="14.5" x14ac:dyDescent="0.35">
      <c r="A3835" s="202">
        <v>37257</v>
      </c>
      <c r="B3835" s="202" t="s">
        <v>3631</v>
      </c>
      <c r="D3835" s="203">
        <v>19.3</v>
      </c>
      <c r="E3835" s="203" t="s">
        <v>215</v>
      </c>
      <c r="F3835" s="204">
        <v>2020</v>
      </c>
      <c r="G3835" s="205">
        <v>1181</v>
      </c>
      <c r="H3835">
        <v>253</v>
      </c>
      <c r="I3835">
        <v>55</v>
      </c>
      <c r="J3835">
        <v>86</v>
      </c>
    </row>
    <row r="3836" spans="1:10" ht="14.5" x14ac:dyDescent="0.35">
      <c r="A3836" s="202">
        <v>37257</v>
      </c>
      <c r="B3836" s="202" t="s">
        <v>3632</v>
      </c>
      <c r="D3836" s="203">
        <v>19.399999999999999</v>
      </c>
      <c r="E3836" s="203" t="s">
        <v>215</v>
      </c>
      <c r="F3836" s="204">
        <v>2020</v>
      </c>
      <c r="G3836" s="206">
        <v>120445</v>
      </c>
      <c r="H3836">
        <v>0</v>
      </c>
      <c r="I3836">
        <v>0</v>
      </c>
      <c r="J3836">
        <v>0</v>
      </c>
    </row>
    <row r="3837" spans="1:10" ht="14.5" x14ac:dyDescent="0.35">
      <c r="A3837" s="202">
        <v>37257</v>
      </c>
      <c r="B3837" s="202" t="s">
        <v>3627</v>
      </c>
      <c r="D3837" s="203">
        <v>4</v>
      </c>
      <c r="E3837" s="203" t="s">
        <v>215</v>
      </c>
      <c r="F3837" s="202">
        <v>2020</v>
      </c>
      <c r="G3837" s="202">
        <v>79163321</v>
      </c>
      <c r="H3837">
        <v>212612</v>
      </c>
      <c r="I3837">
        <v>11144</v>
      </c>
      <c r="J3837">
        <v>17298</v>
      </c>
    </row>
    <row r="3838" spans="1:10" ht="14.5" x14ac:dyDescent="0.35">
      <c r="A3838" s="202">
        <v>37257</v>
      </c>
      <c r="B3838" s="202" t="s">
        <v>3628</v>
      </c>
      <c r="D3838" s="203">
        <v>5.0999999999999996</v>
      </c>
      <c r="E3838" s="203" t="s">
        <v>215</v>
      </c>
      <c r="F3838" s="202">
        <v>2020</v>
      </c>
      <c r="G3838" s="202">
        <v>82</v>
      </c>
      <c r="H3838">
        <v>-20</v>
      </c>
      <c r="I3838">
        <v>0</v>
      </c>
      <c r="J3838">
        <v>0</v>
      </c>
    </row>
    <row r="3839" spans="1:10" ht="14.5" x14ac:dyDescent="0.35">
      <c r="A3839" s="202">
        <v>37257</v>
      </c>
      <c r="B3839" s="202" t="s">
        <v>3629</v>
      </c>
      <c r="D3839" s="203">
        <v>5.2</v>
      </c>
      <c r="E3839" s="203" t="s">
        <v>215</v>
      </c>
      <c r="F3839" s="202">
        <v>2020</v>
      </c>
      <c r="G3839" s="202">
        <v>10</v>
      </c>
      <c r="H3839">
        <v>-1</v>
      </c>
      <c r="I3839">
        <v>0</v>
      </c>
      <c r="J3839">
        <v>0</v>
      </c>
    </row>
    <row r="3840" spans="1:10" ht="14.5" x14ac:dyDescent="0.35">
      <c r="A3840" s="202">
        <v>37257</v>
      </c>
      <c r="B3840" s="202" t="s">
        <v>3630</v>
      </c>
      <c r="D3840" s="203">
        <v>9</v>
      </c>
      <c r="E3840" s="203" t="s">
        <v>215</v>
      </c>
      <c r="F3840" s="202">
        <v>2020</v>
      </c>
      <c r="G3840" s="202">
        <v>2096728</v>
      </c>
      <c r="H3840">
        <v>9132</v>
      </c>
      <c r="I3840">
        <v>714</v>
      </c>
      <c r="J3840">
        <v>1108</v>
      </c>
    </row>
    <row r="3841" spans="1:10" ht="14.5" x14ac:dyDescent="0.35">
      <c r="A3841" s="202">
        <v>37273</v>
      </c>
      <c r="B3841" s="202" t="s">
        <v>3633</v>
      </c>
      <c r="D3841" s="203">
        <v>1</v>
      </c>
      <c r="E3841" s="203" t="s">
        <v>215</v>
      </c>
      <c r="F3841" s="202">
        <v>2020</v>
      </c>
      <c r="G3841" s="202">
        <v>227704</v>
      </c>
      <c r="H3841">
        <v>6480</v>
      </c>
      <c r="I3841">
        <v>284</v>
      </c>
      <c r="J3841">
        <v>287</v>
      </c>
    </row>
    <row r="3842" spans="1:10" ht="14.5" x14ac:dyDescent="0.35">
      <c r="A3842" s="202">
        <v>37273</v>
      </c>
      <c r="B3842" s="202" t="s">
        <v>3638</v>
      </c>
      <c r="D3842" s="203">
        <v>17.100000000000001</v>
      </c>
      <c r="E3842" s="203" t="s">
        <v>215</v>
      </c>
      <c r="F3842" s="202">
        <v>2020</v>
      </c>
      <c r="G3842" s="204">
        <v>5159504</v>
      </c>
      <c r="H3842">
        <v>130712</v>
      </c>
      <c r="I3842">
        <v>6534</v>
      </c>
      <c r="J3842">
        <v>5858</v>
      </c>
    </row>
    <row r="3843" spans="1:10" ht="14.5" x14ac:dyDescent="0.35">
      <c r="A3843" s="202">
        <v>37273</v>
      </c>
      <c r="B3843" s="202" t="s">
        <v>3639</v>
      </c>
      <c r="D3843" s="203">
        <v>17.2</v>
      </c>
      <c r="E3843" s="203" t="s">
        <v>215</v>
      </c>
      <c r="F3843" s="202">
        <v>2020</v>
      </c>
      <c r="G3843" s="203">
        <v>38371793</v>
      </c>
      <c r="H3843">
        <v>570439</v>
      </c>
      <c r="I3843">
        <v>29328</v>
      </c>
      <c r="J3843">
        <v>25567</v>
      </c>
    </row>
    <row r="3844" spans="1:10" ht="14.5" x14ac:dyDescent="0.35">
      <c r="A3844" s="202">
        <v>37273</v>
      </c>
      <c r="B3844" s="202" t="s">
        <v>3640</v>
      </c>
      <c r="D3844" s="203">
        <v>19.3</v>
      </c>
      <c r="E3844" s="203" t="s">
        <v>215</v>
      </c>
      <c r="F3844" s="204">
        <v>2020</v>
      </c>
      <c r="G3844" s="205">
        <v>24750</v>
      </c>
      <c r="H3844">
        <v>63735</v>
      </c>
      <c r="I3844">
        <v>1147</v>
      </c>
      <c r="J3844">
        <v>2857</v>
      </c>
    </row>
    <row r="3845" spans="1:10" ht="14.5" x14ac:dyDescent="0.35">
      <c r="A3845" s="202">
        <v>37273</v>
      </c>
      <c r="B3845" s="202" t="s">
        <v>3641</v>
      </c>
      <c r="D3845" s="203">
        <v>19.399999999999999</v>
      </c>
      <c r="E3845" s="203" t="s">
        <v>215</v>
      </c>
      <c r="F3845" s="204">
        <v>2020</v>
      </c>
      <c r="G3845" s="206">
        <v>8522349</v>
      </c>
      <c r="H3845">
        <v>0</v>
      </c>
      <c r="I3845">
        <v>0</v>
      </c>
      <c r="J3845">
        <v>0</v>
      </c>
    </row>
    <row r="3846" spans="1:10" ht="14.5" x14ac:dyDescent="0.35">
      <c r="A3846" s="202">
        <v>37273</v>
      </c>
      <c r="B3846" s="202" t="s">
        <v>3634</v>
      </c>
      <c r="D3846" s="203">
        <v>2.1</v>
      </c>
      <c r="E3846" s="203" t="s">
        <v>215</v>
      </c>
      <c r="F3846" s="202">
        <v>2020</v>
      </c>
      <c r="G3846" s="202">
        <v>1601023</v>
      </c>
      <c r="H3846">
        <v>19675</v>
      </c>
      <c r="I3846">
        <v>950</v>
      </c>
      <c r="J3846">
        <v>881</v>
      </c>
    </row>
    <row r="3847" spans="1:10" ht="14.5" x14ac:dyDescent="0.35">
      <c r="A3847" s="202">
        <v>37273</v>
      </c>
      <c r="B3847" s="202" t="s">
        <v>3642</v>
      </c>
      <c r="D3847" s="203">
        <v>21.2</v>
      </c>
      <c r="E3847" s="203" t="s">
        <v>215</v>
      </c>
      <c r="F3847" s="202">
        <v>2020</v>
      </c>
      <c r="G3847" s="202">
        <v>3017581</v>
      </c>
      <c r="H3847">
        <v>19506</v>
      </c>
      <c r="I3847">
        <v>961</v>
      </c>
      <c r="J3847">
        <v>874</v>
      </c>
    </row>
    <row r="3848" spans="1:10" ht="14.5" x14ac:dyDescent="0.35">
      <c r="A3848" s="202">
        <v>37273</v>
      </c>
      <c r="B3848" s="202" t="s">
        <v>3643</v>
      </c>
      <c r="D3848" s="203">
        <v>23</v>
      </c>
      <c r="E3848" s="203" t="s">
        <v>215</v>
      </c>
      <c r="F3848" s="202">
        <v>2020</v>
      </c>
      <c r="G3848" s="202">
        <v>1655482</v>
      </c>
      <c r="H3848">
        <v>35060</v>
      </c>
      <c r="I3848">
        <v>2026</v>
      </c>
      <c r="J3848">
        <v>1571</v>
      </c>
    </row>
    <row r="3849" spans="1:10" ht="14.5" x14ac:dyDescent="0.35">
      <c r="A3849" s="202">
        <v>37273</v>
      </c>
      <c r="B3849" s="202" t="s">
        <v>3644</v>
      </c>
      <c r="D3849" s="203">
        <v>24</v>
      </c>
      <c r="E3849" s="203" t="s">
        <v>215</v>
      </c>
      <c r="F3849" s="202">
        <v>2020</v>
      </c>
      <c r="G3849" s="202">
        <v>177044</v>
      </c>
      <c r="H3849">
        <v>1065</v>
      </c>
      <c r="I3849">
        <v>80</v>
      </c>
      <c r="J3849">
        <v>48</v>
      </c>
    </row>
    <row r="3850" spans="1:10" ht="14.5" x14ac:dyDescent="0.35">
      <c r="A3850" s="202">
        <v>37273</v>
      </c>
      <c r="B3850" s="202" t="s">
        <v>3635</v>
      </c>
      <c r="D3850" s="203">
        <v>5.0999999999999996</v>
      </c>
      <c r="E3850" s="203" t="s">
        <v>215</v>
      </c>
      <c r="F3850" s="202">
        <v>2020</v>
      </c>
      <c r="G3850" s="202">
        <v>79265</v>
      </c>
      <c r="H3850">
        <v>18882</v>
      </c>
      <c r="I3850">
        <v>931</v>
      </c>
      <c r="J3850">
        <v>846</v>
      </c>
    </row>
    <row r="3851" spans="1:10" ht="14.5" x14ac:dyDescent="0.35">
      <c r="A3851" s="202">
        <v>37273</v>
      </c>
      <c r="B3851" s="202" t="s">
        <v>3636</v>
      </c>
      <c r="D3851" s="203">
        <v>5.2</v>
      </c>
      <c r="E3851" s="203" t="s">
        <v>215</v>
      </c>
      <c r="F3851" s="202">
        <v>2020</v>
      </c>
      <c r="G3851" s="202">
        <v>304590</v>
      </c>
      <c r="H3851">
        <v>21947</v>
      </c>
      <c r="I3851">
        <v>395</v>
      </c>
      <c r="J3851">
        <v>984</v>
      </c>
    </row>
    <row r="3852" spans="1:10" ht="14.5" x14ac:dyDescent="0.35">
      <c r="A3852" s="202">
        <v>37273</v>
      </c>
      <c r="B3852" s="202" t="s">
        <v>3637</v>
      </c>
      <c r="D3852" s="203">
        <v>9</v>
      </c>
      <c r="E3852" s="203" t="s">
        <v>215</v>
      </c>
      <c r="F3852" s="202">
        <v>2020</v>
      </c>
      <c r="G3852" s="202">
        <v>6279712</v>
      </c>
      <c r="H3852">
        <v>45763</v>
      </c>
      <c r="I3852">
        <v>1923</v>
      </c>
      <c r="J3852">
        <v>2051</v>
      </c>
    </row>
    <row r="3853" spans="1:10" ht="14.5" x14ac:dyDescent="0.35">
      <c r="A3853" s="202">
        <v>37478</v>
      </c>
      <c r="B3853" s="202" t="s">
        <v>3648</v>
      </c>
      <c r="D3853" s="203">
        <v>17.100000000000001</v>
      </c>
      <c r="E3853" s="203" t="s">
        <v>215</v>
      </c>
      <c r="F3853" s="202">
        <v>2020</v>
      </c>
      <c r="G3853" s="204">
        <v>571095</v>
      </c>
      <c r="H3853">
        <v>6665</v>
      </c>
      <c r="I3853">
        <v>666</v>
      </c>
      <c r="J3853">
        <v>647</v>
      </c>
    </row>
    <row r="3854" spans="1:10" ht="14.5" x14ac:dyDescent="0.35">
      <c r="A3854" s="202">
        <v>37478</v>
      </c>
      <c r="B3854" s="202" t="s">
        <v>4645</v>
      </c>
      <c r="D3854" s="203">
        <v>17.2</v>
      </c>
      <c r="E3854" s="203" t="s">
        <v>215</v>
      </c>
      <c r="F3854" s="202">
        <v>2020</v>
      </c>
      <c r="G3854" s="203">
        <v>0</v>
      </c>
      <c r="H3854">
        <v>540</v>
      </c>
      <c r="I3854">
        <v>31</v>
      </c>
      <c r="J3854">
        <v>44</v>
      </c>
    </row>
    <row r="3855" spans="1:10" ht="14.5" x14ac:dyDescent="0.35">
      <c r="A3855" s="202">
        <v>37478</v>
      </c>
      <c r="B3855" s="202" t="s">
        <v>3649</v>
      </c>
      <c r="D3855" s="203">
        <v>18</v>
      </c>
      <c r="E3855" s="203" t="s">
        <v>215</v>
      </c>
      <c r="F3855" s="202">
        <v>2020</v>
      </c>
      <c r="G3855" s="202">
        <v>3060</v>
      </c>
      <c r="H3855">
        <v>804</v>
      </c>
      <c r="I3855">
        <v>62</v>
      </c>
      <c r="J3855">
        <v>94</v>
      </c>
    </row>
    <row r="3856" spans="1:10" ht="14.5" x14ac:dyDescent="0.35">
      <c r="A3856" s="202">
        <v>37478</v>
      </c>
      <c r="B3856" s="202" t="s">
        <v>3650</v>
      </c>
      <c r="D3856" s="203">
        <v>19.100000000000001</v>
      </c>
      <c r="E3856" s="203" t="s">
        <v>215</v>
      </c>
      <c r="F3856" s="202">
        <v>2020</v>
      </c>
      <c r="G3856" s="205">
        <v>109766</v>
      </c>
      <c r="H3856">
        <v>116121</v>
      </c>
      <c r="I3856">
        <v>17885</v>
      </c>
      <c r="J3856">
        <v>11299</v>
      </c>
    </row>
    <row r="3857" spans="1:10" ht="14.5" x14ac:dyDescent="0.35">
      <c r="A3857" s="202">
        <v>37478</v>
      </c>
      <c r="B3857" s="202" t="s">
        <v>3651</v>
      </c>
      <c r="D3857" s="203">
        <v>19.2</v>
      </c>
      <c r="E3857" s="203" t="s">
        <v>215</v>
      </c>
      <c r="F3857" s="204">
        <v>2020</v>
      </c>
      <c r="G3857" s="206">
        <v>1630429</v>
      </c>
      <c r="H3857">
        <v>0</v>
      </c>
      <c r="I3857">
        <v>0</v>
      </c>
      <c r="J3857">
        <v>0</v>
      </c>
    </row>
    <row r="3858" spans="1:10" ht="14.5" x14ac:dyDescent="0.35">
      <c r="A3858" s="202">
        <v>37478</v>
      </c>
      <c r="B3858" s="202" t="s">
        <v>3652</v>
      </c>
      <c r="D3858" s="203">
        <v>19.3</v>
      </c>
      <c r="E3858" s="203" t="s">
        <v>215</v>
      </c>
      <c r="F3858" s="204">
        <v>2020</v>
      </c>
      <c r="G3858" s="205">
        <v>26438</v>
      </c>
      <c r="H3858">
        <v>21522</v>
      </c>
      <c r="I3858">
        <v>1499</v>
      </c>
      <c r="J3858">
        <v>2007</v>
      </c>
    </row>
    <row r="3859" spans="1:10" ht="14.5" x14ac:dyDescent="0.35">
      <c r="A3859" s="202">
        <v>37478</v>
      </c>
      <c r="B3859" s="202" t="s">
        <v>3653</v>
      </c>
      <c r="D3859" s="203">
        <v>19.399999999999999</v>
      </c>
      <c r="E3859" s="203" t="s">
        <v>215</v>
      </c>
      <c r="F3859" s="204">
        <v>2020</v>
      </c>
      <c r="G3859" s="206">
        <v>5284777</v>
      </c>
      <c r="H3859">
        <v>0</v>
      </c>
      <c r="I3859">
        <v>0</v>
      </c>
      <c r="J3859">
        <v>0</v>
      </c>
    </row>
    <row r="3860" spans="1:10" ht="14.5" x14ac:dyDescent="0.35">
      <c r="A3860" s="202">
        <v>37478</v>
      </c>
      <c r="B3860" s="202" t="s">
        <v>3654</v>
      </c>
      <c r="D3860" s="203">
        <v>21.1</v>
      </c>
      <c r="E3860" s="203" t="s">
        <v>215</v>
      </c>
      <c r="F3860" s="202">
        <v>2020</v>
      </c>
      <c r="G3860" s="202">
        <v>943463</v>
      </c>
      <c r="H3860">
        <v>65805</v>
      </c>
      <c r="I3860">
        <v>9920</v>
      </c>
      <c r="J3860">
        <v>6011</v>
      </c>
    </row>
    <row r="3861" spans="1:10" ht="14.5" x14ac:dyDescent="0.35">
      <c r="A3861" s="202">
        <v>37478</v>
      </c>
      <c r="B3861" s="202" t="s">
        <v>3655</v>
      </c>
      <c r="D3861" s="203">
        <v>21.2</v>
      </c>
      <c r="E3861" s="203" t="s">
        <v>215</v>
      </c>
      <c r="F3861" s="202">
        <v>2020</v>
      </c>
      <c r="G3861" s="202">
        <v>982373</v>
      </c>
      <c r="H3861">
        <v>4662</v>
      </c>
      <c r="I3861">
        <v>330</v>
      </c>
      <c r="J3861">
        <v>453</v>
      </c>
    </row>
    <row r="3862" spans="1:10" ht="14.5" x14ac:dyDescent="0.35">
      <c r="A3862" s="202">
        <v>37478</v>
      </c>
      <c r="B3862" s="202" t="s">
        <v>3645</v>
      </c>
      <c r="D3862" s="203">
        <v>4</v>
      </c>
      <c r="E3862" s="203" t="s">
        <v>215</v>
      </c>
      <c r="F3862" s="202">
        <v>2020</v>
      </c>
      <c r="G3862" s="202">
        <v>2077</v>
      </c>
      <c r="H3862">
        <v>113056</v>
      </c>
      <c r="I3862">
        <v>15670</v>
      </c>
      <c r="J3862">
        <v>12052</v>
      </c>
    </row>
    <row r="3863" spans="1:10" ht="14.5" x14ac:dyDescent="0.35">
      <c r="A3863" s="202">
        <v>37478</v>
      </c>
      <c r="B3863" s="202" t="s">
        <v>3646</v>
      </c>
      <c r="D3863" s="203">
        <v>5.0999999999999996</v>
      </c>
      <c r="E3863" s="203" t="s">
        <v>215</v>
      </c>
      <c r="F3863" s="202">
        <v>2020</v>
      </c>
      <c r="G3863" s="202">
        <v>99672</v>
      </c>
      <c r="H3863">
        <v>17053</v>
      </c>
      <c r="I3863">
        <v>1039</v>
      </c>
      <c r="J3863">
        <v>1363</v>
      </c>
    </row>
    <row r="3864" spans="1:10" ht="14.5" x14ac:dyDescent="0.35">
      <c r="A3864" s="202">
        <v>37478</v>
      </c>
      <c r="B3864" s="202" t="s">
        <v>3647</v>
      </c>
      <c r="D3864" s="203">
        <v>5.2</v>
      </c>
      <c r="E3864" s="203" t="s">
        <v>215</v>
      </c>
      <c r="F3864" s="202">
        <v>2020</v>
      </c>
      <c r="G3864" s="202">
        <v>881128</v>
      </c>
      <c r="H3864">
        <v>19356</v>
      </c>
      <c r="I3864">
        <v>1483</v>
      </c>
      <c r="J3864">
        <v>2193</v>
      </c>
    </row>
    <row r="3865" spans="1:10" ht="14.5" x14ac:dyDescent="0.35">
      <c r="A3865" s="202">
        <v>37540</v>
      </c>
      <c r="B3865" s="202" t="s">
        <v>3657</v>
      </c>
      <c r="D3865" s="203">
        <v>11</v>
      </c>
      <c r="E3865" s="203" t="s">
        <v>215</v>
      </c>
      <c r="F3865" s="202">
        <v>2020</v>
      </c>
      <c r="G3865" s="202">
        <v>196346</v>
      </c>
      <c r="H3865">
        <v>1332</v>
      </c>
      <c r="I3865">
        <v>63</v>
      </c>
      <c r="J3865">
        <v>88</v>
      </c>
    </row>
    <row r="3866" spans="1:10" ht="14.5" x14ac:dyDescent="0.35">
      <c r="A3866" s="202">
        <v>37540</v>
      </c>
      <c r="B3866" s="202" t="s">
        <v>3658</v>
      </c>
      <c r="D3866" s="203">
        <v>17.100000000000001</v>
      </c>
      <c r="E3866" s="203" t="s">
        <v>215</v>
      </c>
      <c r="F3866" s="202">
        <v>2020</v>
      </c>
      <c r="G3866" s="204">
        <v>18469</v>
      </c>
      <c r="H3866">
        <v>213</v>
      </c>
      <c r="I3866">
        <v>10</v>
      </c>
      <c r="J3866">
        <v>14</v>
      </c>
    </row>
    <row r="3867" spans="1:10" ht="14.5" x14ac:dyDescent="0.35">
      <c r="A3867" s="202">
        <v>37540</v>
      </c>
      <c r="B3867" s="202" t="s">
        <v>3659</v>
      </c>
      <c r="D3867" s="203">
        <v>17.2</v>
      </c>
      <c r="E3867" s="203" t="s">
        <v>215</v>
      </c>
      <c r="F3867" s="202">
        <v>2020</v>
      </c>
      <c r="G3867" s="203">
        <v>40579936</v>
      </c>
      <c r="H3867">
        <v>448526</v>
      </c>
      <c r="I3867">
        <v>18555</v>
      </c>
      <c r="J3867">
        <v>25897</v>
      </c>
    </row>
    <row r="3868" spans="1:10" ht="14.5" x14ac:dyDescent="0.35">
      <c r="A3868" s="202">
        <v>37540</v>
      </c>
      <c r="B3868" s="202" t="s">
        <v>3660</v>
      </c>
      <c r="D3868" s="203">
        <v>23</v>
      </c>
      <c r="E3868" s="203" t="s">
        <v>215</v>
      </c>
      <c r="F3868" s="202">
        <v>2020</v>
      </c>
      <c r="G3868" s="202">
        <v>785590</v>
      </c>
      <c r="H3868">
        <v>27682</v>
      </c>
      <c r="I3868">
        <v>1313</v>
      </c>
      <c r="J3868">
        <v>1833</v>
      </c>
    </row>
    <row r="3869" spans="1:10" ht="14.5" x14ac:dyDescent="0.35">
      <c r="A3869" s="202">
        <v>37540</v>
      </c>
      <c r="B3869" s="202" t="s">
        <v>3656</v>
      </c>
      <c r="D3869" s="203">
        <v>9</v>
      </c>
      <c r="E3869" s="203" t="s">
        <v>215</v>
      </c>
      <c r="F3869" s="202">
        <v>2020</v>
      </c>
      <c r="G3869" s="202">
        <v>478874</v>
      </c>
      <c r="H3869">
        <v>1090</v>
      </c>
      <c r="I3869">
        <v>52</v>
      </c>
      <c r="J3869">
        <v>72</v>
      </c>
    </row>
    <row r="3870" spans="1:10" ht="14.5" x14ac:dyDescent="0.35">
      <c r="A3870" s="202">
        <v>37621</v>
      </c>
      <c r="B3870" s="202" t="s">
        <v>3661</v>
      </c>
      <c r="D3870" s="203">
        <v>17.100000000000001</v>
      </c>
      <c r="E3870" s="203" t="s">
        <v>215</v>
      </c>
      <c r="F3870" s="202">
        <v>2020</v>
      </c>
      <c r="G3870" s="204">
        <v>729989</v>
      </c>
      <c r="H3870">
        <v>119592</v>
      </c>
      <c r="I3870">
        <v>10980</v>
      </c>
      <c r="J3870">
        <v>192</v>
      </c>
    </row>
    <row r="3871" spans="1:10" ht="14.5" x14ac:dyDescent="0.35">
      <c r="A3871" s="202">
        <v>37621</v>
      </c>
      <c r="B3871" s="202" t="s">
        <v>4646</v>
      </c>
      <c r="D3871" s="203">
        <v>17.2</v>
      </c>
      <c r="E3871" s="203" t="s">
        <v>215</v>
      </c>
      <c r="F3871" s="202">
        <v>2020</v>
      </c>
      <c r="G3871" s="203">
        <v>0</v>
      </c>
      <c r="H3871">
        <v>0</v>
      </c>
      <c r="I3871">
        <v>0</v>
      </c>
      <c r="J3871">
        <v>0</v>
      </c>
    </row>
    <row r="3872" spans="1:10" ht="14.5" x14ac:dyDescent="0.35">
      <c r="A3872" s="202">
        <v>37648</v>
      </c>
      <c r="B3872" s="202" t="s">
        <v>4647</v>
      </c>
      <c r="D3872" s="203">
        <v>19.100000000000001</v>
      </c>
      <c r="E3872" s="203" t="s">
        <v>215</v>
      </c>
      <c r="F3872" s="202">
        <v>2020</v>
      </c>
      <c r="G3872" s="205">
        <v>0</v>
      </c>
      <c r="H3872">
        <v>370142</v>
      </c>
      <c r="I3872">
        <v>409</v>
      </c>
      <c r="J3872">
        <v>115911</v>
      </c>
    </row>
    <row r="3873" spans="1:10" ht="14.5" x14ac:dyDescent="0.35">
      <c r="A3873" s="202">
        <v>37648</v>
      </c>
      <c r="B3873" s="202" t="s">
        <v>3662</v>
      </c>
      <c r="D3873" s="203">
        <v>19.2</v>
      </c>
      <c r="E3873" s="203" t="s">
        <v>215</v>
      </c>
      <c r="F3873" s="204">
        <v>2020</v>
      </c>
      <c r="G3873" s="206">
        <v>243869</v>
      </c>
      <c r="H3873">
        <v>0</v>
      </c>
      <c r="I3873">
        <v>0</v>
      </c>
      <c r="J3873">
        <v>0</v>
      </c>
    </row>
    <row r="3874" spans="1:10" ht="14.5" x14ac:dyDescent="0.35">
      <c r="A3874" s="202">
        <v>37648</v>
      </c>
      <c r="B3874" s="202" t="s">
        <v>3663</v>
      </c>
      <c r="D3874" s="203">
        <v>21.1</v>
      </c>
      <c r="E3874" s="203" t="s">
        <v>215</v>
      </c>
      <c r="F3874" s="202">
        <v>2020</v>
      </c>
      <c r="G3874" s="202">
        <v>71156</v>
      </c>
      <c r="H3874">
        <v>131191</v>
      </c>
      <c r="I3874">
        <v>151</v>
      </c>
      <c r="J3874">
        <v>42871</v>
      </c>
    </row>
    <row r="3875" spans="1:10" ht="14.5" x14ac:dyDescent="0.35">
      <c r="A3875" s="202">
        <v>37710</v>
      </c>
      <c r="B3875" s="202" t="s">
        <v>3664</v>
      </c>
      <c r="D3875" s="203">
        <v>1</v>
      </c>
      <c r="E3875" s="203" t="s">
        <v>215</v>
      </c>
      <c r="F3875" s="202">
        <v>2020</v>
      </c>
      <c r="G3875" s="202">
        <v>37903</v>
      </c>
      <c r="H3875">
        <v>3110</v>
      </c>
      <c r="I3875">
        <v>90</v>
      </c>
      <c r="J3875">
        <v>339</v>
      </c>
    </row>
    <row r="3876" spans="1:10" ht="14.5" x14ac:dyDescent="0.35">
      <c r="A3876" s="202">
        <v>37710</v>
      </c>
      <c r="B3876" s="202" t="s">
        <v>3667</v>
      </c>
      <c r="D3876" s="203">
        <v>17.100000000000001</v>
      </c>
      <c r="E3876" s="203" t="s">
        <v>215</v>
      </c>
      <c r="F3876" s="202">
        <v>2020</v>
      </c>
      <c r="G3876" s="204">
        <v>188193</v>
      </c>
      <c r="H3876">
        <v>940</v>
      </c>
      <c r="I3876">
        <v>29</v>
      </c>
      <c r="J3876">
        <v>109</v>
      </c>
    </row>
    <row r="3877" spans="1:10" ht="14.5" x14ac:dyDescent="0.35">
      <c r="A3877" s="202">
        <v>37710</v>
      </c>
      <c r="B3877" s="202" t="s">
        <v>4648</v>
      </c>
      <c r="D3877" s="203">
        <v>17.2</v>
      </c>
      <c r="E3877" s="203" t="s">
        <v>215</v>
      </c>
      <c r="F3877" s="202">
        <v>2020</v>
      </c>
      <c r="G3877" s="203">
        <v>0</v>
      </c>
      <c r="H3877">
        <v>0</v>
      </c>
      <c r="I3877">
        <v>0</v>
      </c>
      <c r="J3877">
        <v>0</v>
      </c>
    </row>
    <row r="3878" spans="1:10" ht="14.5" x14ac:dyDescent="0.35">
      <c r="A3878" s="202">
        <v>37710</v>
      </c>
      <c r="B3878" s="202" t="s">
        <v>3665</v>
      </c>
      <c r="D3878" s="203">
        <v>4</v>
      </c>
      <c r="E3878" s="203" t="s">
        <v>215</v>
      </c>
      <c r="F3878" s="202">
        <v>2020</v>
      </c>
      <c r="G3878" s="202">
        <v>488215</v>
      </c>
      <c r="H3878">
        <v>79670</v>
      </c>
      <c r="I3878">
        <v>2317</v>
      </c>
      <c r="J3878">
        <v>8725</v>
      </c>
    </row>
    <row r="3879" spans="1:10" ht="14.5" x14ac:dyDescent="0.35">
      <c r="A3879" s="202">
        <v>37710</v>
      </c>
      <c r="B3879" s="202" t="s">
        <v>3666</v>
      </c>
      <c r="D3879" s="203">
        <v>9</v>
      </c>
      <c r="E3879" s="203" t="s">
        <v>215</v>
      </c>
      <c r="F3879" s="202">
        <v>2020</v>
      </c>
      <c r="G3879" s="202">
        <v>336</v>
      </c>
      <c r="H3879">
        <v>217</v>
      </c>
      <c r="I3879">
        <v>6</v>
      </c>
      <c r="J3879">
        <v>24</v>
      </c>
    </row>
    <row r="3880" spans="1:10" ht="14.5" x14ac:dyDescent="0.35">
      <c r="A3880" s="202">
        <v>37850</v>
      </c>
      <c r="B3880" s="202" t="s">
        <v>3669</v>
      </c>
      <c r="D3880" s="203">
        <v>17.100000000000001</v>
      </c>
      <c r="E3880" s="203" t="s">
        <v>215</v>
      </c>
      <c r="F3880" s="202">
        <v>2020</v>
      </c>
      <c r="G3880" s="204">
        <v>45215</v>
      </c>
      <c r="H3880">
        <v>6463</v>
      </c>
      <c r="I3880">
        <v>102</v>
      </c>
      <c r="J3880">
        <v>452</v>
      </c>
    </row>
    <row r="3881" spans="1:10" ht="14.5" x14ac:dyDescent="0.35">
      <c r="A3881" s="202">
        <v>37850</v>
      </c>
      <c r="B3881" s="202" t="s">
        <v>4649</v>
      </c>
      <c r="D3881" s="203">
        <v>17.2</v>
      </c>
      <c r="E3881" s="203" t="s">
        <v>215</v>
      </c>
      <c r="F3881" s="202">
        <v>2020</v>
      </c>
      <c r="G3881" s="203">
        <v>0</v>
      </c>
      <c r="H3881">
        <v>0</v>
      </c>
      <c r="I3881">
        <v>0</v>
      </c>
      <c r="J3881">
        <v>0</v>
      </c>
    </row>
    <row r="3882" spans="1:10" ht="14.5" x14ac:dyDescent="0.35">
      <c r="A3882" s="202">
        <v>37850</v>
      </c>
      <c r="B3882" s="202" t="s">
        <v>3670</v>
      </c>
      <c r="D3882" s="203">
        <v>19.100000000000001</v>
      </c>
      <c r="E3882" s="203" t="s">
        <v>215</v>
      </c>
      <c r="F3882" s="202">
        <v>2020</v>
      </c>
      <c r="G3882" s="205">
        <v>0</v>
      </c>
      <c r="H3882">
        <v>3557</v>
      </c>
      <c r="I3882">
        <v>56</v>
      </c>
      <c r="J3882">
        <v>320</v>
      </c>
    </row>
    <row r="3883" spans="1:10" ht="14.5" x14ac:dyDescent="0.35">
      <c r="A3883" s="202">
        <v>37850</v>
      </c>
      <c r="B3883" s="202" t="s">
        <v>3671</v>
      </c>
      <c r="D3883" s="203">
        <v>19.2</v>
      </c>
      <c r="E3883" s="203" t="s">
        <v>215</v>
      </c>
      <c r="F3883" s="204">
        <v>2020</v>
      </c>
      <c r="G3883" s="206">
        <v>13963</v>
      </c>
      <c r="H3883">
        <v>0</v>
      </c>
      <c r="I3883">
        <v>0</v>
      </c>
      <c r="J3883">
        <v>0</v>
      </c>
    </row>
    <row r="3884" spans="1:10" ht="14.5" x14ac:dyDescent="0.35">
      <c r="A3884" s="202">
        <v>37850</v>
      </c>
      <c r="B3884" s="202" t="s">
        <v>3672</v>
      </c>
      <c r="D3884" s="203">
        <v>21.1</v>
      </c>
      <c r="E3884" s="203" t="s">
        <v>215</v>
      </c>
      <c r="F3884" s="202">
        <v>2020</v>
      </c>
      <c r="G3884" s="202">
        <v>14473</v>
      </c>
      <c r="H3884">
        <v>2838</v>
      </c>
      <c r="I3884">
        <v>45</v>
      </c>
      <c r="J3884">
        <v>268</v>
      </c>
    </row>
    <row r="3885" spans="1:10" ht="14.5" x14ac:dyDescent="0.35">
      <c r="A3885" s="202">
        <v>37850</v>
      </c>
      <c r="B3885" s="202" t="s">
        <v>3668</v>
      </c>
      <c r="D3885" s="203">
        <v>4</v>
      </c>
      <c r="E3885" s="203" t="s">
        <v>215</v>
      </c>
      <c r="F3885" s="202">
        <v>2020</v>
      </c>
      <c r="G3885" s="202">
        <v>188761</v>
      </c>
      <c r="H3885">
        <v>210418</v>
      </c>
      <c r="I3885">
        <v>3307</v>
      </c>
      <c r="J3885">
        <v>12900</v>
      </c>
    </row>
    <row r="3886" spans="1:10" ht="14.5" x14ac:dyDescent="0.35">
      <c r="A3886" s="202">
        <v>37877</v>
      </c>
      <c r="B3886" s="202" t="s">
        <v>3673</v>
      </c>
      <c r="D3886" s="203">
        <v>1</v>
      </c>
      <c r="E3886" s="203" t="s">
        <v>215</v>
      </c>
      <c r="F3886" s="202">
        <v>2020</v>
      </c>
      <c r="G3886" s="202">
        <v>249509</v>
      </c>
      <c r="H3886">
        <v>1391</v>
      </c>
      <c r="I3886">
        <v>80</v>
      </c>
      <c r="J3886">
        <v>183</v>
      </c>
    </row>
    <row r="3887" spans="1:10" ht="14.5" x14ac:dyDescent="0.35">
      <c r="A3887" s="202">
        <v>37877</v>
      </c>
      <c r="B3887" s="202" t="s">
        <v>3679</v>
      </c>
      <c r="D3887" s="203">
        <v>17.100000000000001</v>
      </c>
      <c r="E3887" s="203" t="s">
        <v>215</v>
      </c>
      <c r="F3887" s="202">
        <v>2020</v>
      </c>
      <c r="G3887" s="204">
        <v>1318541</v>
      </c>
      <c r="H3887">
        <v>12524</v>
      </c>
      <c r="I3887">
        <v>583</v>
      </c>
      <c r="J3887">
        <v>1304</v>
      </c>
    </row>
    <row r="3888" spans="1:10" ht="14.5" x14ac:dyDescent="0.35">
      <c r="A3888" s="202">
        <v>37877</v>
      </c>
      <c r="B3888" s="202" t="s">
        <v>4650</v>
      </c>
      <c r="D3888" s="203">
        <v>17.2</v>
      </c>
      <c r="E3888" s="203" t="s">
        <v>215</v>
      </c>
      <c r="F3888" s="202">
        <v>2020</v>
      </c>
      <c r="G3888" s="203">
        <v>0</v>
      </c>
      <c r="H3888">
        <v>0</v>
      </c>
      <c r="I3888">
        <v>0</v>
      </c>
      <c r="J3888">
        <v>0</v>
      </c>
    </row>
    <row r="3889" spans="1:10" ht="14.5" x14ac:dyDescent="0.35">
      <c r="A3889" s="202">
        <v>37877</v>
      </c>
      <c r="B3889" s="202" t="s">
        <v>3680</v>
      </c>
      <c r="D3889" s="203">
        <v>18</v>
      </c>
      <c r="E3889" s="203" t="s">
        <v>215</v>
      </c>
      <c r="F3889" s="202">
        <v>2020</v>
      </c>
      <c r="G3889" s="202">
        <v>194997</v>
      </c>
      <c r="H3889">
        <v>695</v>
      </c>
      <c r="I3889">
        <v>34</v>
      </c>
      <c r="J3889">
        <v>87</v>
      </c>
    </row>
    <row r="3890" spans="1:10" ht="14.5" x14ac:dyDescent="0.35">
      <c r="A3890" s="202">
        <v>37877</v>
      </c>
      <c r="B3890" s="202" t="s">
        <v>3681</v>
      </c>
      <c r="D3890" s="203">
        <v>19.3</v>
      </c>
      <c r="E3890" s="203" t="s">
        <v>215</v>
      </c>
      <c r="F3890" s="204">
        <v>2020</v>
      </c>
      <c r="G3890" s="205">
        <v>15202</v>
      </c>
      <c r="H3890">
        <v>12653</v>
      </c>
      <c r="I3890">
        <v>496</v>
      </c>
      <c r="J3890">
        <v>1598</v>
      </c>
    </row>
    <row r="3891" spans="1:10" ht="14.5" x14ac:dyDescent="0.35">
      <c r="A3891" s="202">
        <v>37877</v>
      </c>
      <c r="B3891" s="202" t="s">
        <v>3682</v>
      </c>
      <c r="D3891" s="203">
        <v>19.399999999999999</v>
      </c>
      <c r="E3891" s="203" t="s">
        <v>215</v>
      </c>
      <c r="F3891" s="204">
        <v>2020</v>
      </c>
      <c r="G3891" s="206">
        <v>2680484</v>
      </c>
      <c r="H3891">
        <v>0</v>
      </c>
      <c r="I3891">
        <v>0</v>
      </c>
      <c r="J3891">
        <v>0</v>
      </c>
    </row>
    <row r="3892" spans="1:10" ht="14.5" x14ac:dyDescent="0.35">
      <c r="A3892" s="202">
        <v>37877</v>
      </c>
      <c r="B3892" s="202" t="s">
        <v>3674</v>
      </c>
      <c r="D3892" s="203">
        <v>2.1</v>
      </c>
      <c r="E3892" s="203" t="s">
        <v>215</v>
      </c>
      <c r="F3892" s="202">
        <v>2020</v>
      </c>
      <c r="G3892" s="202">
        <v>881178</v>
      </c>
      <c r="H3892">
        <v>3232</v>
      </c>
      <c r="I3892">
        <v>151</v>
      </c>
      <c r="J3892">
        <v>396</v>
      </c>
    </row>
    <row r="3893" spans="1:10" ht="14.5" x14ac:dyDescent="0.35">
      <c r="A3893" s="202">
        <v>37877</v>
      </c>
      <c r="B3893" s="202" t="s">
        <v>3683</v>
      </c>
      <c r="D3893" s="203">
        <v>21.2</v>
      </c>
      <c r="E3893" s="203" t="s">
        <v>215</v>
      </c>
      <c r="F3893" s="202">
        <v>2020</v>
      </c>
      <c r="G3893" s="202">
        <v>655211</v>
      </c>
      <c r="H3893">
        <v>3848</v>
      </c>
      <c r="I3893">
        <v>154</v>
      </c>
      <c r="J3893">
        <v>488</v>
      </c>
    </row>
    <row r="3894" spans="1:10" ht="14.5" x14ac:dyDescent="0.35">
      <c r="A3894" s="202">
        <v>37877</v>
      </c>
      <c r="B3894" s="202" t="s">
        <v>3675</v>
      </c>
      <c r="D3894" s="203">
        <v>4</v>
      </c>
      <c r="E3894" s="203" t="s">
        <v>215</v>
      </c>
      <c r="F3894" s="202">
        <v>2020</v>
      </c>
      <c r="G3894" s="202">
        <v>30363308</v>
      </c>
      <c r="H3894">
        <v>468462</v>
      </c>
      <c r="I3894">
        <v>22019</v>
      </c>
      <c r="J3894">
        <v>38687</v>
      </c>
    </row>
    <row r="3895" spans="1:10" ht="14.5" x14ac:dyDescent="0.35">
      <c r="A3895" s="202">
        <v>37877</v>
      </c>
      <c r="B3895" s="202" t="s">
        <v>3676</v>
      </c>
      <c r="D3895" s="203">
        <v>5.0999999999999996</v>
      </c>
      <c r="E3895" s="203" t="s">
        <v>215</v>
      </c>
      <c r="F3895" s="202">
        <v>2020</v>
      </c>
      <c r="G3895" s="202">
        <v>8340553</v>
      </c>
      <c r="H3895">
        <v>78435</v>
      </c>
      <c r="I3895">
        <v>3051</v>
      </c>
      <c r="J3895">
        <v>9907</v>
      </c>
    </row>
    <row r="3896" spans="1:10" ht="14.5" x14ac:dyDescent="0.35">
      <c r="A3896" s="202">
        <v>37877</v>
      </c>
      <c r="B3896" s="202" t="s">
        <v>3677</v>
      </c>
      <c r="D3896" s="203">
        <v>5.2</v>
      </c>
      <c r="E3896" s="203" t="s">
        <v>215</v>
      </c>
      <c r="F3896" s="202">
        <v>2020</v>
      </c>
      <c r="G3896" s="202">
        <v>2643080</v>
      </c>
      <c r="H3896">
        <v>27609</v>
      </c>
      <c r="I3896">
        <v>1285</v>
      </c>
      <c r="J3896">
        <v>3554</v>
      </c>
    </row>
    <row r="3897" spans="1:10" ht="14.5" x14ac:dyDescent="0.35">
      <c r="A3897" s="202">
        <v>37877</v>
      </c>
      <c r="B3897" s="202" t="s">
        <v>3678</v>
      </c>
      <c r="D3897" s="203">
        <v>9</v>
      </c>
      <c r="E3897" s="203" t="s">
        <v>215</v>
      </c>
      <c r="F3897" s="202">
        <v>2020</v>
      </c>
      <c r="G3897" s="202">
        <v>1623795</v>
      </c>
      <c r="H3897">
        <v>28153</v>
      </c>
      <c r="I3897">
        <v>1542</v>
      </c>
      <c r="J3897">
        <v>3407</v>
      </c>
    </row>
    <row r="3898" spans="1:10" ht="14.5" x14ac:dyDescent="0.35">
      <c r="A3898" s="202">
        <v>37885</v>
      </c>
      <c r="B3898" s="202" t="s">
        <v>4651</v>
      </c>
      <c r="D3898" s="203">
        <v>1</v>
      </c>
      <c r="E3898" s="203" t="s">
        <v>215</v>
      </c>
      <c r="F3898" s="202">
        <v>2020</v>
      </c>
      <c r="G3898" s="202">
        <v>2053</v>
      </c>
      <c r="H3898">
        <v>106245</v>
      </c>
      <c r="I3898">
        <v>3950</v>
      </c>
      <c r="J3898">
        <v>6440</v>
      </c>
    </row>
    <row r="3899" spans="1:10" ht="14.5" x14ac:dyDescent="0.35">
      <c r="A3899" s="202">
        <v>37885</v>
      </c>
      <c r="B3899" s="202" t="s">
        <v>3686</v>
      </c>
      <c r="D3899" s="203">
        <v>17.100000000000001</v>
      </c>
      <c r="E3899" s="203" t="s">
        <v>215</v>
      </c>
      <c r="F3899" s="202">
        <v>2020</v>
      </c>
      <c r="G3899" s="204">
        <v>12317246</v>
      </c>
      <c r="H3899">
        <v>163271</v>
      </c>
      <c r="I3899">
        <v>7365</v>
      </c>
      <c r="J3899">
        <v>12008</v>
      </c>
    </row>
    <row r="3900" spans="1:10" ht="14.5" x14ac:dyDescent="0.35">
      <c r="A3900" s="202">
        <v>37885</v>
      </c>
      <c r="B3900" s="202" t="s">
        <v>3687</v>
      </c>
      <c r="D3900" s="203">
        <v>17.2</v>
      </c>
      <c r="E3900" s="203" t="s">
        <v>215</v>
      </c>
      <c r="F3900" s="202">
        <v>2020</v>
      </c>
      <c r="G3900" s="203">
        <v>128031756</v>
      </c>
      <c r="H3900">
        <v>1659081</v>
      </c>
      <c r="I3900">
        <v>60357</v>
      </c>
      <c r="J3900">
        <v>98403</v>
      </c>
    </row>
    <row r="3901" spans="1:10" ht="14.5" x14ac:dyDescent="0.35">
      <c r="A3901" s="202">
        <v>37885</v>
      </c>
      <c r="B3901" s="202" t="s">
        <v>4652</v>
      </c>
      <c r="D3901" s="203">
        <v>19.100000000000001</v>
      </c>
      <c r="E3901" s="203" t="s">
        <v>215</v>
      </c>
      <c r="F3901" s="202">
        <v>2020</v>
      </c>
      <c r="G3901" s="205">
        <v>1144</v>
      </c>
      <c r="H3901">
        <v>132</v>
      </c>
      <c r="I3901">
        <v>2</v>
      </c>
      <c r="J3901">
        <v>4</v>
      </c>
    </row>
    <row r="3902" spans="1:10" ht="14.5" x14ac:dyDescent="0.35">
      <c r="A3902" s="202">
        <v>37885</v>
      </c>
      <c r="B3902" s="202" t="s">
        <v>4653</v>
      </c>
      <c r="D3902" s="203">
        <v>19.2</v>
      </c>
      <c r="E3902" s="203" t="s">
        <v>215</v>
      </c>
      <c r="F3902" s="204">
        <v>2020</v>
      </c>
      <c r="G3902" s="206">
        <v>9422</v>
      </c>
      <c r="H3902">
        <v>0</v>
      </c>
      <c r="I3902">
        <v>0</v>
      </c>
      <c r="J3902">
        <v>0</v>
      </c>
    </row>
    <row r="3903" spans="1:10" ht="14.5" x14ac:dyDescent="0.35">
      <c r="A3903" s="202">
        <v>37885</v>
      </c>
      <c r="B3903" s="202" t="s">
        <v>3688</v>
      </c>
      <c r="D3903" s="203">
        <v>19.3</v>
      </c>
      <c r="E3903" s="203" t="s">
        <v>215</v>
      </c>
      <c r="F3903" s="204">
        <v>2020</v>
      </c>
      <c r="G3903" s="205">
        <v>1459</v>
      </c>
      <c r="H3903">
        <v>36007</v>
      </c>
      <c r="I3903">
        <v>1664</v>
      </c>
      <c r="J3903">
        <v>2713</v>
      </c>
    </row>
    <row r="3904" spans="1:10" ht="14.5" x14ac:dyDescent="0.35">
      <c r="A3904" s="202">
        <v>37885</v>
      </c>
      <c r="B3904" s="202" t="s">
        <v>3689</v>
      </c>
      <c r="D3904" s="203">
        <v>19.399999999999999</v>
      </c>
      <c r="E3904" s="203" t="s">
        <v>215</v>
      </c>
      <c r="F3904" s="204">
        <v>2020</v>
      </c>
      <c r="G3904" s="206">
        <v>3951814</v>
      </c>
      <c r="H3904">
        <v>0</v>
      </c>
      <c r="I3904">
        <v>0</v>
      </c>
      <c r="J3904">
        <v>0</v>
      </c>
    </row>
    <row r="3905" spans="1:10" ht="14.5" x14ac:dyDescent="0.35">
      <c r="A3905" s="202">
        <v>37885</v>
      </c>
      <c r="B3905" s="202" t="s">
        <v>3684</v>
      </c>
      <c r="D3905" s="203">
        <v>2.1</v>
      </c>
      <c r="E3905" s="203" t="s">
        <v>215</v>
      </c>
      <c r="F3905" s="202">
        <v>2020</v>
      </c>
      <c r="G3905" s="202">
        <v>2638904</v>
      </c>
      <c r="H3905">
        <v>16659</v>
      </c>
      <c r="I3905">
        <v>677</v>
      </c>
      <c r="J3905">
        <v>1104</v>
      </c>
    </row>
    <row r="3906" spans="1:10" ht="14.5" x14ac:dyDescent="0.35">
      <c r="A3906" s="202">
        <v>37885</v>
      </c>
      <c r="B3906" s="202" t="s">
        <v>4654</v>
      </c>
      <c r="D3906" s="203">
        <v>21.1</v>
      </c>
      <c r="E3906" s="203" t="s">
        <v>215</v>
      </c>
      <c r="F3906" s="202">
        <v>2020</v>
      </c>
      <c r="G3906" s="202">
        <v>84820</v>
      </c>
      <c r="H3906">
        <v>940</v>
      </c>
      <c r="I3906">
        <v>16</v>
      </c>
      <c r="J3906">
        <v>26</v>
      </c>
    </row>
    <row r="3907" spans="1:10" ht="14.5" x14ac:dyDescent="0.35">
      <c r="A3907" s="202">
        <v>37885</v>
      </c>
      <c r="B3907" s="202" t="s">
        <v>3690</v>
      </c>
      <c r="D3907" s="203">
        <v>21.2</v>
      </c>
      <c r="E3907" s="203" t="s">
        <v>215</v>
      </c>
      <c r="F3907" s="202">
        <v>2020</v>
      </c>
      <c r="G3907" s="202">
        <v>452938</v>
      </c>
      <c r="H3907">
        <v>6150</v>
      </c>
      <c r="I3907">
        <v>254</v>
      </c>
      <c r="J3907">
        <v>414</v>
      </c>
    </row>
    <row r="3908" spans="1:10" ht="14.5" x14ac:dyDescent="0.35">
      <c r="A3908" s="202">
        <v>37885</v>
      </c>
      <c r="B3908" s="202" t="s">
        <v>3691</v>
      </c>
      <c r="D3908" s="203">
        <v>23</v>
      </c>
      <c r="E3908" s="203" t="s">
        <v>215</v>
      </c>
      <c r="F3908" s="202">
        <v>2020</v>
      </c>
      <c r="G3908" s="202">
        <v>90820</v>
      </c>
      <c r="H3908">
        <v>8195</v>
      </c>
      <c r="I3908">
        <v>341</v>
      </c>
      <c r="J3908">
        <v>556</v>
      </c>
    </row>
    <row r="3909" spans="1:10" ht="14.5" x14ac:dyDescent="0.35">
      <c r="A3909" s="202">
        <v>37885</v>
      </c>
      <c r="B3909" s="202" t="s">
        <v>3692</v>
      </c>
      <c r="D3909" s="203">
        <v>24</v>
      </c>
      <c r="E3909" s="203" t="s">
        <v>215</v>
      </c>
      <c r="F3909" s="202">
        <v>2020</v>
      </c>
      <c r="G3909" s="202">
        <v>2422651</v>
      </c>
      <c r="H3909">
        <v>32957</v>
      </c>
      <c r="I3909">
        <v>1337</v>
      </c>
      <c r="J3909">
        <v>2180</v>
      </c>
    </row>
    <row r="3910" spans="1:10" ht="14.5" x14ac:dyDescent="0.35">
      <c r="A3910" s="202">
        <v>37885</v>
      </c>
      <c r="B3910" s="202" t="s">
        <v>4655</v>
      </c>
      <c r="D3910" s="203">
        <v>4</v>
      </c>
      <c r="E3910" s="203" t="s">
        <v>215</v>
      </c>
      <c r="F3910" s="202">
        <v>2020</v>
      </c>
      <c r="G3910" s="202">
        <v>115000</v>
      </c>
      <c r="H3910">
        <v>1654</v>
      </c>
      <c r="I3910">
        <v>28</v>
      </c>
      <c r="J3910">
        <v>45</v>
      </c>
    </row>
    <row r="3911" spans="1:10" ht="14.5" x14ac:dyDescent="0.35">
      <c r="A3911" s="202">
        <v>37885</v>
      </c>
      <c r="B3911" s="202" t="s">
        <v>4656</v>
      </c>
      <c r="D3911" s="203">
        <v>5.0999999999999996</v>
      </c>
      <c r="E3911" s="203" t="s">
        <v>215</v>
      </c>
      <c r="F3911" s="202">
        <v>2020</v>
      </c>
      <c r="G3911" s="202">
        <v>3369</v>
      </c>
      <c r="H3911">
        <v>210</v>
      </c>
      <c r="I3911">
        <v>-47</v>
      </c>
      <c r="J3911">
        <v>-76</v>
      </c>
    </row>
    <row r="3912" spans="1:10" ht="14.5" x14ac:dyDescent="0.35">
      <c r="A3912" s="202">
        <v>37885</v>
      </c>
      <c r="B3912" s="202" t="s">
        <v>4657</v>
      </c>
      <c r="D3912" s="203">
        <v>5.2</v>
      </c>
      <c r="E3912" s="203" t="s">
        <v>215</v>
      </c>
      <c r="F3912" s="202">
        <v>2020</v>
      </c>
      <c r="G3912" s="202">
        <v>31283</v>
      </c>
      <c r="H3912">
        <v>1975</v>
      </c>
      <c r="I3912">
        <v>54</v>
      </c>
      <c r="J3912">
        <v>88</v>
      </c>
    </row>
    <row r="3913" spans="1:10" ht="14.5" x14ac:dyDescent="0.35">
      <c r="A3913" s="202">
        <v>37885</v>
      </c>
      <c r="B3913" s="202" t="s">
        <v>3685</v>
      </c>
      <c r="D3913" s="203">
        <v>9</v>
      </c>
      <c r="E3913" s="203" t="s">
        <v>215</v>
      </c>
      <c r="F3913" s="202">
        <v>2020</v>
      </c>
      <c r="G3913" s="202">
        <v>31493116</v>
      </c>
      <c r="H3913">
        <v>367514</v>
      </c>
      <c r="I3913">
        <v>13586</v>
      </c>
      <c r="J3913">
        <v>22150</v>
      </c>
    </row>
    <row r="3914" spans="1:10" ht="14.5" x14ac:dyDescent="0.35">
      <c r="A3914" s="202">
        <v>37907</v>
      </c>
      <c r="B3914" s="202" t="s">
        <v>3695</v>
      </c>
      <c r="D3914" s="203">
        <v>17.100000000000001</v>
      </c>
      <c r="E3914" s="203" t="s">
        <v>215</v>
      </c>
      <c r="F3914" s="202">
        <v>2020</v>
      </c>
      <c r="G3914" s="204">
        <v>11903</v>
      </c>
      <c r="H3914">
        <v>208</v>
      </c>
      <c r="I3914">
        <v>9</v>
      </c>
      <c r="J3914">
        <v>6</v>
      </c>
    </row>
    <row r="3915" spans="1:10" ht="14.5" x14ac:dyDescent="0.35">
      <c r="A3915" s="202">
        <v>37907</v>
      </c>
      <c r="B3915" s="202" t="s">
        <v>4658</v>
      </c>
      <c r="D3915" s="203">
        <v>17.2</v>
      </c>
      <c r="E3915" s="203" t="s">
        <v>215</v>
      </c>
      <c r="F3915" s="202">
        <v>2020</v>
      </c>
      <c r="G3915" s="203">
        <v>0</v>
      </c>
      <c r="H3915">
        <v>0</v>
      </c>
      <c r="I3915">
        <v>0</v>
      </c>
      <c r="J3915">
        <v>0</v>
      </c>
    </row>
    <row r="3916" spans="1:10" ht="14.5" x14ac:dyDescent="0.35">
      <c r="A3916" s="202">
        <v>37907</v>
      </c>
      <c r="B3916" s="202" t="s">
        <v>3693</v>
      </c>
      <c r="D3916" s="203">
        <v>4</v>
      </c>
      <c r="E3916" s="203" t="s">
        <v>215</v>
      </c>
      <c r="F3916" s="202">
        <v>2020</v>
      </c>
      <c r="G3916" s="202">
        <v>901194769</v>
      </c>
      <c r="H3916">
        <v>3833108</v>
      </c>
      <c r="I3916">
        <v>168431</v>
      </c>
      <c r="J3916">
        <v>105353</v>
      </c>
    </row>
    <row r="3917" spans="1:10" ht="14.5" x14ac:dyDescent="0.35">
      <c r="A3917" s="202">
        <v>37907</v>
      </c>
      <c r="B3917" s="202" t="s">
        <v>3694</v>
      </c>
      <c r="D3917" s="203">
        <v>9</v>
      </c>
      <c r="E3917" s="203" t="s">
        <v>215</v>
      </c>
      <c r="F3917" s="202">
        <v>2020</v>
      </c>
      <c r="G3917" s="202">
        <v>5438990</v>
      </c>
      <c r="H3917">
        <v>34871</v>
      </c>
      <c r="I3917">
        <v>1635</v>
      </c>
      <c r="J3917">
        <v>1388</v>
      </c>
    </row>
    <row r="3918" spans="1:10" ht="14.5" x14ac:dyDescent="0.35">
      <c r="A3918" s="202">
        <v>37915</v>
      </c>
      <c r="B3918" s="202" t="s">
        <v>3697</v>
      </c>
      <c r="D3918" s="203">
        <v>19.100000000000001</v>
      </c>
      <c r="E3918" s="203" t="s">
        <v>215</v>
      </c>
      <c r="F3918" s="202">
        <v>2020</v>
      </c>
      <c r="G3918" s="205">
        <v>470109</v>
      </c>
      <c r="H3918">
        <v>108526</v>
      </c>
      <c r="I3918">
        <v>36</v>
      </c>
      <c r="J3918">
        <v>3821</v>
      </c>
    </row>
    <row r="3919" spans="1:10" ht="14.5" x14ac:dyDescent="0.35">
      <c r="A3919" s="202">
        <v>37915</v>
      </c>
      <c r="B3919" s="202" t="s">
        <v>3698</v>
      </c>
      <c r="D3919" s="203">
        <v>19.2</v>
      </c>
      <c r="E3919" s="203" t="s">
        <v>215</v>
      </c>
      <c r="F3919" s="204">
        <v>2020</v>
      </c>
      <c r="G3919" s="206">
        <v>6125958</v>
      </c>
      <c r="H3919">
        <v>0</v>
      </c>
      <c r="I3919">
        <v>0</v>
      </c>
      <c r="J3919">
        <v>0</v>
      </c>
    </row>
    <row r="3920" spans="1:10" ht="14.5" x14ac:dyDescent="0.35">
      <c r="A3920" s="202">
        <v>37915</v>
      </c>
      <c r="B3920" s="202" t="s">
        <v>3699</v>
      </c>
      <c r="D3920" s="203">
        <v>21.1</v>
      </c>
      <c r="E3920" s="203" t="s">
        <v>215</v>
      </c>
      <c r="F3920" s="202">
        <v>2020</v>
      </c>
      <c r="G3920" s="202">
        <v>24125708</v>
      </c>
      <c r="H3920">
        <v>261734</v>
      </c>
      <c r="I3920">
        <v>87</v>
      </c>
      <c r="J3920">
        <v>9215</v>
      </c>
    </row>
    <row r="3921" spans="1:10" ht="14.5" x14ac:dyDescent="0.35">
      <c r="A3921" s="202">
        <v>37915</v>
      </c>
      <c r="B3921" s="202" t="s">
        <v>3696</v>
      </c>
      <c r="D3921" s="203">
        <v>9</v>
      </c>
      <c r="E3921" s="203" t="s">
        <v>215</v>
      </c>
      <c r="F3921" s="202">
        <v>2020</v>
      </c>
      <c r="G3921" s="202">
        <v>4779920</v>
      </c>
      <c r="H3921">
        <v>130742</v>
      </c>
      <c r="I3921">
        <v>43</v>
      </c>
      <c r="J3921">
        <v>4603</v>
      </c>
    </row>
    <row r="3922" spans="1:10" ht="14.5" x14ac:dyDescent="0.35">
      <c r="A3922" s="202">
        <v>37940</v>
      </c>
      <c r="B3922" s="202" t="s">
        <v>3700</v>
      </c>
      <c r="D3922" s="203">
        <v>24</v>
      </c>
      <c r="E3922" s="203" t="s">
        <v>215</v>
      </c>
      <c r="F3922" s="202">
        <v>2020</v>
      </c>
      <c r="G3922" s="202">
        <v>1526791</v>
      </c>
      <c r="H3922">
        <v>12005</v>
      </c>
      <c r="I3922">
        <v>0</v>
      </c>
      <c r="J3922">
        <v>0</v>
      </c>
    </row>
    <row r="3923" spans="1:10" ht="14.5" x14ac:dyDescent="0.35">
      <c r="A3923" s="202">
        <v>38067</v>
      </c>
      <c r="B3923" s="202" t="s">
        <v>3703</v>
      </c>
      <c r="D3923" s="203">
        <v>19.100000000000001</v>
      </c>
      <c r="E3923" s="203" t="s">
        <v>215</v>
      </c>
      <c r="F3923" s="202">
        <v>2020</v>
      </c>
      <c r="G3923" s="205">
        <v>62119</v>
      </c>
      <c r="H3923">
        <v>84986</v>
      </c>
      <c r="I3923">
        <v>8525</v>
      </c>
      <c r="J3923">
        <v>3465</v>
      </c>
    </row>
    <row r="3924" spans="1:10" ht="14.5" x14ac:dyDescent="0.35">
      <c r="A3924" s="202">
        <v>38067</v>
      </c>
      <c r="B3924" s="202" t="s">
        <v>3704</v>
      </c>
      <c r="D3924" s="203">
        <v>19.2</v>
      </c>
      <c r="E3924" s="203" t="s">
        <v>215</v>
      </c>
      <c r="F3924" s="204">
        <v>2020</v>
      </c>
      <c r="G3924" s="206">
        <v>1275850</v>
      </c>
      <c r="H3924">
        <v>0</v>
      </c>
      <c r="I3924">
        <v>0</v>
      </c>
      <c r="J3924">
        <v>0</v>
      </c>
    </row>
    <row r="3925" spans="1:10" ht="14.5" x14ac:dyDescent="0.35">
      <c r="A3925" s="202">
        <v>38067</v>
      </c>
      <c r="B3925" s="202" t="s">
        <v>3705</v>
      </c>
      <c r="D3925" s="203">
        <v>21.1</v>
      </c>
      <c r="E3925" s="203" t="s">
        <v>215</v>
      </c>
      <c r="F3925" s="202">
        <v>2020</v>
      </c>
      <c r="G3925" s="202">
        <v>1009885</v>
      </c>
      <c r="H3925">
        <v>72957</v>
      </c>
      <c r="I3925">
        <v>7365</v>
      </c>
      <c r="J3925">
        <v>2972</v>
      </c>
    </row>
    <row r="3926" spans="1:10" ht="14.5" x14ac:dyDescent="0.35">
      <c r="A3926" s="202">
        <v>38067</v>
      </c>
      <c r="B3926" s="202" t="s">
        <v>3701</v>
      </c>
      <c r="D3926" s="203">
        <v>4</v>
      </c>
      <c r="E3926" s="203" t="s">
        <v>215</v>
      </c>
      <c r="F3926" s="202">
        <v>2020</v>
      </c>
      <c r="G3926" s="202">
        <v>1480371</v>
      </c>
      <c r="H3926">
        <v>1486</v>
      </c>
      <c r="I3926">
        <v>380</v>
      </c>
      <c r="J3926">
        <v>29</v>
      </c>
    </row>
    <row r="3927" spans="1:10" ht="14.5" x14ac:dyDescent="0.35">
      <c r="A3927" s="202">
        <v>38067</v>
      </c>
      <c r="B3927" s="202" t="s">
        <v>3702</v>
      </c>
      <c r="D3927" s="203">
        <v>9</v>
      </c>
      <c r="E3927" s="203" t="s">
        <v>215</v>
      </c>
      <c r="F3927" s="202">
        <v>2020</v>
      </c>
      <c r="G3927" s="202">
        <v>20802</v>
      </c>
      <c r="H3927">
        <v>21</v>
      </c>
      <c r="I3927">
        <v>5</v>
      </c>
      <c r="J3927">
        <v>0</v>
      </c>
    </row>
    <row r="3928" spans="1:10" ht="14.5" x14ac:dyDescent="0.35">
      <c r="A3928" s="202">
        <v>38130</v>
      </c>
      <c r="B3928" s="202" t="s">
        <v>3708</v>
      </c>
      <c r="D3928" s="203">
        <v>17.100000000000001</v>
      </c>
      <c r="E3928" s="203" t="s">
        <v>215</v>
      </c>
      <c r="F3928" s="202">
        <v>2020</v>
      </c>
      <c r="G3928" s="204">
        <v>849735</v>
      </c>
      <c r="H3928">
        <v>5233</v>
      </c>
      <c r="I3928">
        <v>130</v>
      </c>
      <c r="J3928">
        <v>289</v>
      </c>
    </row>
    <row r="3929" spans="1:10" ht="14.5" x14ac:dyDescent="0.35">
      <c r="A3929" s="202">
        <v>38130</v>
      </c>
      <c r="B3929" s="202" t="s">
        <v>4659</v>
      </c>
      <c r="D3929" s="203">
        <v>17.2</v>
      </c>
      <c r="E3929" s="203" t="s">
        <v>215</v>
      </c>
      <c r="F3929" s="202">
        <v>2020</v>
      </c>
      <c r="G3929" s="203">
        <v>0</v>
      </c>
      <c r="H3929">
        <v>0</v>
      </c>
      <c r="I3929">
        <v>0</v>
      </c>
      <c r="J3929">
        <v>0</v>
      </c>
    </row>
    <row r="3930" spans="1:10" ht="14.5" x14ac:dyDescent="0.35">
      <c r="A3930" s="202">
        <v>38130</v>
      </c>
      <c r="B3930" s="202" t="s">
        <v>3706</v>
      </c>
      <c r="D3930" s="203">
        <v>4</v>
      </c>
      <c r="E3930" s="203" t="s">
        <v>215</v>
      </c>
      <c r="F3930" s="202">
        <v>2020</v>
      </c>
      <c r="G3930" s="202">
        <v>289920297</v>
      </c>
      <c r="H3930">
        <v>1347388</v>
      </c>
      <c r="I3930">
        <v>31955</v>
      </c>
      <c r="J3930">
        <v>71125</v>
      </c>
    </row>
    <row r="3931" spans="1:10" ht="14.5" x14ac:dyDescent="0.35">
      <c r="A3931" s="202">
        <v>38130</v>
      </c>
      <c r="B3931" s="202" t="s">
        <v>3707</v>
      </c>
      <c r="D3931" s="203">
        <v>9</v>
      </c>
      <c r="E3931" s="203" t="s">
        <v>215</v>
      </c>
      <c r="F3931" s="202">
        <v>2020</v>
      </c>
      <c r="G3931" s="202">
        <v>1096240</v>
      </c>
      <c r="H3931">
        <v>5580</v>
      </c>
      <c r="I3931">
        <v>184</v>
      </c>
      <c r="J3931">
        <v>409</v>
      </c>
    </row>
    <row r="3932" spans="1:10" ht="14.5" x14ac:dyDescent="0.35">
      <c r="A3932" s="202">
        <v>38245</v>
      </c>
      <c r="B3932" s="202" t="s">
        <v>4660</v>
      </c>
      <c r="D3932" s="203">
        <v>17.100000000000001</v>
      </c>
      <c r="E3932" s="203" t="s">
        <v>215</v>
      </c>
      <c r="F3932" s="202">
        <v>2020</v>
      </c>
      <c r="G3932" s="204">
        <v>0</v>
      </c>
      <c r="H3932">
        <v>17321</v>
      </c>
      <c r="I3932">
        <v>1339</v>
      </c>
      <c r="J3932">
        <v>428</v>
      </c>
    </row>
    <row r="3933" spans="1:10" ht="14.5" x14ac:dyDescent="0.35">
      <c r="A3933" s="202">
        <v>38245</v>
      </c>
      <c r="B3933" s="202" t="s">
        <v>3711</v>
      </c>
      <c r="D3933" s="203">
        <v>17.2</v>
      </c>
      <c r="E3933" s="203" t="s">
        <v>215</v>
      </c>
      <c r="F3933" s="202">
        <v>2020</v>
      </c>
      <c r="G3933" s="203">
        <v>483475</v>
      </c>
      <c r="H3933">
        <v>20239</v>
      </c>
      <c r="I3933">
        <v>831</v>
      </c>
      <c r="J3933">
        <v>1662</v>
      </c>
    </row>
    <row r="3934" spans="1:10" ht="14.5" x14ac:dyDescent="0.35">
      <c r="A3934" s="202">
        <v>38245</v>
      </c>
      <c r="B3934" s="202" t="s">
        <v>3709</v>
      </c>
      <c r="D3934" s="203">
        <v>5.2</v>
      </c>
      <c r="E3934" s="203" t="s">
        <v>215</v>
      </c>
      <c r="F3934" s="202">
        <v>2020</v>
      </c>
      <c r="G3934" s="202">
        <v>1895466</v>
      </c>
      <c r="H3934">
        <v>34840</v>
      </c>
      <c r="I3934">
        <v>729</v>
      </c>
      <c r="J3934">
        <v>1822</v>
      </c>
    </row>
    <row r="3935" spans="1:10" ht="14.5" x14ac:dyDescent="0.35">
      <c r="A3935" s="202">
        <v>38245</v>
      </c>
      <c r="B3935" s="202" t="s">
        <v>3710</v>
      </c>
      <c r="D3935" s="203">
        <v>9</v>
      </c>
      <c r="E3935" s="203" t="s">
        <v>215</v>
      </c>
      <c r="F3935" s="202">
        <v>2020</v>
      </c>
      <c r="G3935" s="202">
        <v>892952</v>
      </c>
      <c r="H3935">
        <v>78296</v>
      </c>
      <c r="I3935">
        <v>53697</v>
      </c>
      <c r="J3935">
        <v>778</v>
      </c>
    </row>
    <row r="3936" spans="1:10" ht="14.5" x14ac:dyDescent="0.35">
      <c r="A3936" s="202">
        <v>38253</v>
      </c>
      <c r="B3936" s="202" t="s">
        <v>3712</v>
      </c>
      <c r="D3936" s="203">
        <v>1</v>
      </c>
      <c r="E3936" s="203" t="s">
        <v>215</v>
      </c>
      <c r="F3936" s="202">
        <v>2020</v>
      </c>
      <c r="G3936" s="202">
        <v>108710</v>
      </c>
      <c r="H3936">
        <v>109</v>
      </c>
      <c r="I3936">
        <v>13</v>
      </c>
      <c r="J3936">
        <v>11</v>
      </c>
    </row>
    <row r="3937" spans="1:10" ht="14.5" x14ac:dyDescent="0.35">
      <c r="A3937" s="202">
        <v>38253</v>
      </c>
      <c r="B3937" s="202" t="s">
        <v>3718</v>
      </c>
      <c r="D3937" s="203">
        <v>17.100000000000001</v>
      </c>
      <c r="E3937" s="203" t="s">
        <v>215</v>
      </c>
      <c r="F3937" s="202">
        <v>2020</v>
      </c>
      <c r="G3937" s="204">
        <v>2026622</v>
      </c>
      <c r="H3937">
        <v>2027</v>
      </c>
      <c r="I3937">
        <v>124</v>
      </c>
      <c r="J3937">
        <v>160</v>
      </c>
    </row>
    <row r="3938" spans="1:10" ht="14.5" x14ac:dyDescent="0.35">
      <c r="A3938" s="202">
        <v>38253</v>
      </c>
      <c r="B3938" s="202" t="s">
        <v>3719</v>
      </c>
      <c r="D3938" s="203">
        <v>17.2</v>
      </c>
      <c r="E3938" s="203" t="s">
        <v>215</v>
      </c>
      <c r="F3938" s="202">
        <v>2020</v>
      </c>
      <c r="G3938" s="203">
        <v>379265</v>
      </c>
      <c r="H3938">
        <v>379</v>
      </c>
      <c r="I3938">
        <v>24</v>
      </c>
      <c r="J3938">
        <v>31</v>
      </c>
    </row>
    <row r="3939" spans="1:10" ht="14.5" x14ac:dyDescent="0.35">
      <c r="A3939" s="202">
        <v>38253</v>
      </c>
      <c r="B3939" s="202" t="s">
        <v>3713</v>
      </c>
      <c r="D3939" s="203">
        <v>2.1</v>
      </c>
      <c r="E3939" s="203" t="s">
        <v>215</v>
      </c>
      <c r="F3939" s="202">
        <v>2020</v>
      </c>
      <c r="G3939" s="202">
        <v>358167</v>
      </c>
      <c r="H3939">
        <v>358</v>
      </c>
      <c r="I3939">
        <v>42</v>
      </c>
      <c r="J3939">
        <v>37</v>
      </c>
    </row>
    <row r="3940" spans="1:10" ht="14.5" x14ac:dyDescent="0.35">
      <c r="A3940" s="202">
        <v>38253</v>
      </c>
      <c r="B3940" s="202" t="s">
        <v>3714</v>
      </c>
      <c r="D3940" s="203">
        <v>4</v>
      </c>
      <c r="E3940" s="203" t="s">
        <v>215</v>
      </c>
      <c r="F3940" s="202">
        <v>2020</v>
      </c>
      <c r="G3940" s="202">
        <v>6252678</v>
      </c>
      <c r="H3940">
        <v>6253</v>
      </c>
      <c r="I3940">
        <v>738</v>
      </c>
      <c r="J3940">
        <v>662</v>
      </c>
    </row>
    <row r="3941" spans="1:10" ht="14.5" x14ac:dyDescent="0.35">
      <c r="A3941" s="202">
        <v>38253</v>
      </c>
      <c r="B3941" s="202" t="s">
        <v>3715</v>
      </c>
      <c r="D3941" s="203">
        <v>5.0999999999999996</v>
      </c>
      <c r="E3941" s="203" t="s">
        <v>215</v>
      </c>
      <c r="F3941" s="202">
        <v>2020</v>
      </c>
      <c r="G3941" s="202">
        <v>20782160</v>
      </c>
      <c r="H3941">
        <v>20782</v>
      </c>
      <c r="I3941">
        <v>1263</v>
      </c>
      <c r="J3941">
        <v>1642</v>
      </c>
    </row>
    <row r="3942" spans="1:10" ht="14.5" x14ac:dyDescent="0.35">
      <c r="A3942" s="202">
        <v>38253</v>
      </c>
      <c r="B3942" s="202" t="s">
        <v>3716</v>
      </c>
      <c r="D3942" s="203">
        <v>5.2</v>
      </c>
      <c r="E3942" s="203" t="s">
        <v>215</v>
      </c>
      <c r="F3942" s="202">
        <v>2020</v>
      </c>
      <c r="G3942" s="202">
        <v>3688789</v>
      </c>
      <c r="H3942">
        <v>3689</v>
      </c>
      <c r="I3942">
        <v>225</v>
      </c>
      <c r="J3942">
        <v>299</v>
      </c>
    </row>
    <row r="3943" spans="1:10" ht="14.5" x14ac:dyDescent="0.35">
      <c r="A3943" s="202">
        <v>38253</v>
      </c>
      <c r="B3943" s="202" t="s">
        <v>3717</v>
      </c>
      <c r="D3943" s="203">
        <v>9</v>
      </c>
      <c r="E3943" s="203" t="s">
        <v>215</v>
      </c>
      <c r="F3943" s="202">
        <v>2020</v>
      </c>
      <c r="G3943" s="202">
        <v>76810</v>
      </c>
      <c r="H3943">
        <v>77</v>
      </c>
      <c r="I3943">
        <v>8</v>
      </c>
      <c r="J3943">
        <v>8</v>
      </c>
    </row>
    <row r="3944" spans="1:10" ht="14.5" x14ac:dyDescent="0.35">
      <c r="A3944" s="202">
        <v>38300</v>
      </c>
      <c r="B3944" s="202" t="s">
        <v>3722</v>
      </c>
      <c r="D3944" s="203">
        <v>17.100000000000001</v>
      </c>
      <c r="E3944" s="203" t="s">
        <v>215</v>
      </c>
      <c r="F3944" s="202">
        <v>2020</v>
      </c>
      <c r="G3944" s="204">
        <v>13191</v>
      </c>
      <c r="H3944">
        <v>4377</v>
      </c>
      <c r="I3944">
        <v>0</v>
      </c>
      <c r="J3944">
        <v>681</v>
      </c>
    </row>
    <row r="3945" spans="1:10" ht="14.5" x14ac:dyDescent="0.35">
      <c r="A3945" s="202">
        <v>38300</v>
      </c>
      <c r="B3945" s="202" t="s">
        <v>4661</v>
      </c>
      <c r="D3945" s="203">
        <v>17.2</v>
      </c>
      <c r="E3945" s="203" t="s">
        <v>215</v>
      </c>
      <c r="F3945" s="202">
        <v>2020</v>
      </c>
      <c r="G3945" s="203">
        <v>0</v>
      </c>
      <c r="H3945">
        <v>0</v>
      </c>
      <c r="I3945">
        <v>0</v>
      </c>
      <c r="J3945">
        <v>0</v>
      </c>
    </row>
    <row r="3946" spans="1:10" ht="14.5" x14ac:dyDescent="0.35">
      <c r="A3946" s="202">
        <v>38300</v>
      </c>
      <c r="B3946" s="202" t="s">
        <v>3723</v>
      </c>
      <c r="D3946" s="203">
        <v>19.3</v>
      </c>
      <c r="E3946" s="203" t="s">
        <v>215</v>
      </c>
      <c r="F3946" s="204">
        <v>2020</v>
      </c>
      <c r="G3946" s="205">
        <v>28</v>
      </c>
      <c r="H3946">
        <v>41</v>
      </c>
      <c r="I3946">
        <v>0</v>
      </c>
      <c r="J3946">
        <v>7</v>
      </c>
    </row>
    <row r="3947" spans="1:10" ht="14.5" x14ac:dyDescent="0.35">
      <c r="A3947" s="202">
        <v>38300</v>
      </c>
      <c r="B3947" s="202" t="s">
        <v>4662</v>
      </c>
      <c r="D3947" s="203">
        <v>19.399999999999999</v>
      </c>
      <c r="E3947" s="203" t="s">
        <v>215</v>
      </c>
      <c r="F3947" s="204">
        <v>2020</v>
      </c>
      <c r="G3947" s="206">
        <v>3356</v>
      </c>
      <c r="H3947">
        <v>0</v>
      </c>
      <c r="I3947">
        <v>0</v>
      </c>
      <c r="J3947">
        <v>0</v>
      </c>
    </row>
    <row r="3948" spans="1:10" ht="14.5" x14ac:dyDescent="0.35">
      <c r="A3948" s="202">
        <v>38300</v>
      </c>
      <c r="B3948" s="202" t="s">
        <v>3724</v>
      </c>
      <c r="D3948" s="203">
        <v>21.2</v>
      </c>
      <c r="E3948" s="203" t="s">
        <v>215</v>
      </c>
      <c r="F3948" s="202">
        <v>2020</v>
      </c>
      <c r="G3948" s="202">
        <v>1188</v>
      </c>
      <c r="H3948">
        <v>27</v>
      </c>
      <c r="I3948">
        <v>0</v>
      </c>
      <c r="J3948">
        <v>4</v>
      </c>
    </row>
    <row r="3949" spans="1:10" ht="14.5" x14ac:dyDescent="0.35">
      <c r="A3949" s="202">
        <v>38300</v>
      </c>
      <c r="B3949" s="202" t="s">
        <v>3720</v>
      </c>
      <c r="D3949" s="203">
        <v>5.0999999999999996</v>
      </c>
      <c r="E3949" s="203" t="s">
        <v>215</v>
      </c>
      <c r="F3949" s="202">
        <v>2020</v>
      </c>
      <c r="G3949" s="202">
        <v>2227764</v>
      </c>
      <c r="H3949">
        <v>2720</v>
      </c>
      <c r="I3949">
        <v>0</v>
      </c>
      <c r="J3949">
        <v>423</v>
      </c>
    </row>
    <row r="3950" spans="1:10" ht="14.5" x14ac:dyDescent="0.35">
      <c r="A3950" s="202">
        <v>38300</v>
      </c>
      <c r="B3950" s="202" t="s">
        <v>3721</v>
      </c>
      <c r="D3950" s="203">
        <v>5.2</v>
      </c>
      <c r="E3950" s="203" t="s">
        <v>215</v>
      </c>
      <c r="F3950" s="202">
        <v>2020</v>
      </c>
      <c r="G3950" s="202">
        <v>31247</v>
      </c>
      <c r="H3950">
        <v>462</v>
      </c>
      <c r="I3950">
        <v>0</v>
      </c>
      <c r="J3950">
        <v>72</v>
      </c>
    </row>
    <row r="3951" spans="1:10" ht="14.5" x14ac:dyDescent="0.35">
      <c r="A3951" s="202">
        <v>38318</v>
      </c>
      <c r="B3951" s="202" t="s">
        <v>3725</v>
      </c>
      <c r="D3951" s="203">
        <v>1</v>
      </c>
      <c r="E3951" s="203" t="s">
        <v>215</v>
      </c>
      <c r="F3951" s="202">
        <v>2020</v>
      </c>
      <c r="G3951" s="202">
        <v>269624</v>
      </c>
      <c r="H3951">
        <v>69585</v>
      </c>
      <c r="I3951">
        <v>2626</v>
      </c>
      <c r="J3951">
        <v>665</v>
      </c>
    </row>
    <row r="3952" spans="1:10" ht="14.5" x14ac:dyDescent="0.35">
      <c r="A3952" s="202">
        <v>38318</v>
      </c>
      <c r="B3952" s="202" t="s">
        <v>3729</v>
      </c>
      <c r="D3952" s="203">
        <v>17.100000000000001</v>
      </c>
      <c r="E3952" s="203" t="s">
        <v>215</v>
      </c>
      <c r="F3952" s="202">
        <v>2020</v>
      </c>
      <c r="G3952" s="204">
        <v>67619552</v>
      </c>
      <c r="H3952">
        <v>710652</v>
      </c>
      <c r="I3952">
        <v>26822</v>
      </c>
      <c r="J3952">
        <v>6793</v>
      </c>
    </row>
    <row r="3953" spans="1:10" ht="14.5" x14ac:dyDescent="0.35">
      <c r="A3953" s="202">
        <v>38318</v>
      </c>
      <c r="B3953" s="202" t="s">
        <v>3730</v>
      </c>
      <c r="D3953" s="203">
        <v>17.2</v>
      </c>
      <c r="E3953" s="203" t="s">
        <v>215</v>
      </c>
      <c r="F3953" s="202">
        <v>2020</v>
      </c>
      <c r="G3953" s="203">
        <v>21907086</v>
      </c>
      <c r="H3953">
        <v>275306</v>
      </c>
      <c r="I3953">
        <v>10390</v>
      </c>
      <c r="J3953">
        <v>2631</v>
      </c>
    </row>
    <row r="3954" spans="1:10" ht="14.5" x14ac:dyDescent="0.35">
      <c r="A3954" s="202">
        <v>38318</v>
      </c>
      <c r="B3954" s="202" t="s">
        <v>3731</v>
      </c>
      <c r="D3954" s="203">
        <v>18</v>
      </c>
      <c r="E3954" s="203" t="s">
        <v>215</v>
      </c>
      <c r="F3954" s="202">
        <v>2020</v>
      </c>
      <c r="G3954" s="202">
        <v>1282669</v>
      </c>
      <c r="H3954">
        <v>28712</v>
      </c>
      <c r="I3954">
        <v>1084</v>
      </c>
      <c r="J3954">
        <v>274</v>
      </c>
    </row>
    <row r="3955" spans="1:10" ht="14.5" x14ac:dyDescent="0.35">
      <c r="A3955" s="202">
        <v>38318</v>
      </c>
      <c r="B3955" s="202" t="s">
        <v>3732</v>
      </c>
      <c r="D3955" s="203">
        <v>19.3</v>
      </c>
      <c r="E3955" s="203" t="s">
        <v>215</v>
      </c>
      <c r="F3955" s="204">
        <v>2020</v>
      </c>
      <c r="G3955" s="205">
        <v>3651175</v>
      </c>
      <c r="H3955">
        <v>162909</v>
      </c>
      <c r="I3955">
        <v>6148</v>
      </c>
      <c r="J3955">
        <v>1557</v>
      </c>
    </row>
    <row r="3956" spans="1:10" ht="14.5" x14ac:dyDescent="0.35">
      <c r="A3956" s="202">
        <v>38318</v>
      </c>
      <c r="B3956" s="202" t="s">
        <v>3733</v>
      </c>
      <c r="D3956" s="203">
        <v>19.399999999999999</v>
      </c>
      <c r="E3956" s="203" t="s">
        <v>215</v>
      </c>
      <c r="F3956" s="204">
        <v>2020</v>
      </c>
      <c r="G3956" s="206">
        <v>30606951</v>
      </c>
      <c r="H3956">
        <v>0</v>
      </c>
      <c r="I3956">
        <v>0</v>
      </c>
      <c r="J3956">
        <v>0</v>
      </c>
    </row>
    <row r="3957" spans="1:10" ht="14.5" x14ac:dyDescent="0.35">
      <c r="A3957" s="202">
        <v>38318</v>
      </c>
      <c r="B3957" s="202" t="s">
        <v>3734</v>
      </c>
      <c r="D3957" s="203">
        <v>21.2</v>
      </c>
      <c r="E3957" s="203" t="s">
        <v>215</v>
      </c>
      <c r="F3957" s="202">
        <v>2020</v>
      </c>
      <c r="G3957" s="202">
        <v>5073326</v>
      </c>
      <c r="H3957">
        <v>28217</v>
      </c>
      <c r="I3957">
        <v>1065</v>
      </c>
      <c r="J3957">
        <v>270</v>
      </c>
    </row>
    <row r="3958" spans="1:10" ht="14.5" x14ac:dyDescent="0.35">
      <c r="A3958" s="202">
        <v>38318</v>
      </c>
      <c r="B3958" s="202" t="s">
        <v>3735</v>
      </c>
      <c r="D3958" s="203">
        <v>23</v>
      </c>
      <c r="E3958" s="203" t="s">
        <v>215</v>
      </c>
      <c r="F3958" s="202">
        <v>2020</v>
      </c>
      <c r="G3958" s="202">
        <v>699804</v>
      </c>
      <c r="H3958">
        <v>7317</v>
      </c>
      <c r="I3958">
        <v>276</v>
      </c>
      <c r="J3958">
        <v>70</v>
      </c>
    </row>
    <row r="3959" spans="1:10" ht="14.5" x14ac:dyDescent="0.35">
      <c r="A3959" s="202">
        <v>38318</v>
      </c>
      <c r="B3959" s="202" t="s">
        <v>3726</v>
      </c>
      <c r="D3959" s="203">
        <v>5.0999999999999996</v>
      </c>
      <c r="E3959" s="203" t="s">
        <v>215</v>
      </c>
      <c r="F3959" s="202">
        <v>2020</v>
      </c>
      <c r="G3959" s="202">
        <v>66808</v>
      </c>
      <c r="H3959">
        <v>245</v>
      </c>
      <c r="I3959">
        <v>9</v>
      </c>
      <c r="J3959">
        <v>2</v>
      </c>
    </row>
    <row r="3960" spans="1:10" ht="14.5" x14ac:dyDescent="0.35">
      <c r="A3960" s="202">
        <v>38318</v>
      </c>
      <c r="B3960" s="202" t="s">
        <v>3727</v>
      </c>
      <c r="D3960" s="203">
        <v>5.2</v>
      </c>
      <c r="E3960" s="203" t="s">
        <v>215</v>
      </c>
      <c r="F3960" s="202">
        <v>2020</v>
      </c>
      <c r="G3960" s="202">
        <v>24922</v>
      </c>
      <c r="H3960">
        <v>135</v>
      </c>
      <c r="I3960">
        <v>5</v>
      </c>
      <c r="J3960">
        <v>1</v>
      </c>
    </row>
    <row r="3961" spans="1:10" ht="14.5" x14ac:dyDescent="0.35">
      <c r="A3961" s="202">
        <v>38318</v>
      </c>
      <c r="B3961" s="202" t="s">
        <v>3728</v>
      </c>
      <c r="D3961" s="203">
        <v>9</v>
      </c>
      <c r="E3961" s="203" t="s">
        <v>215</v>
      </c>
      <c r="F3961" s="202">
        <v>2020</v>
      </c>
      <c r="G3961" s="202">
        <v>27821605</v>
      </c>
      <c r="H3961">
        <v>148713</v>
      </c>
      <c r="I3961">
        <v>5613</v>
      </c>
      <c r="J3961">
        <v>1421</v>
      </c>
    </row>
    <row r="3962" spans="1:10" ht="14.5" x14ac:dyDescent="0.35">
      <c r="A3962" s="202">
        <v>38601</v>
      </c>
      <c r="B3962" s="202" t="s">
        <v>3736</v>
      </c>
      <c r="D3962" s="203">
        <v>17.100000000000001</v>
      </c>
      <c r="E3962" s="203" t="s">
        <v>215</v>
      </c>
      <c r="F3962" s="202">
        <v>2020</v>
      </c>
      <c r="G3962" s="204">
        <v>15320924</v>
      </c>
      <c r="H3962">
        <v>69575</v>
      </c>
      <c r="I3962">
        <v>179</v>
      </c>
      <c r="J3962">
        <v>6452</v>
      </c>
    </row>
    <row r="3963" spans="1:10" ht="14.5" x14ac:dyDescent="0.35">
      <c r="A3963" s="202">
        <v>38601</v>
      </c>
      <c r="B3963" s="202" t="s">
        <v>4663</v>
      </c>
      <c r="D3963" s="203">
        <v>17.2</v>
      </c>
      <c r="E3963" s="203" t="s">
        <v>215</v>
      </c>
      <c r="F3963" s="202">
        <v>2020</v>
      </c>
      <c r="G3963" s="203">
        <v>0</v>
      </c>
      <c r="H3963">
        <v>10707</v>
      </c>
      <c r="I3963">
        <v>28</v>
      </c>
      <c r="J3963">
        <v>1297</v>
      </c>
    </row>
    <row r="3964" spans="1:10" ht="14.5" x14ac:dyDescent="0.35">
      <c r="A3964" s="202">
        <v>38660</v>
      </c>
      <c r="B3964" s="202" t="s">
        <v>3737</v>
      </c>
      <c r="D3964" s="203">
        <v>1</v>
      </c>
      <c r="E3964" s="203" t="s">
        <v>215</v>
      </c>
      <c r="F3964" s="202">
        <v>2020</v>
      </c>
      <c r="G3964" s="202">
        <v>1165383</v>
      </c>
      <c r="H3964">
        <v>3789</v>
      </c>
      <c r="I3964">
        <v>141</v>
      </c>
      <c r="J3964">
        <v>369</v>
      </c>
    </row>
    <row r="3965" spans="1:10" ht="14.5" x14ac:dyDescent="0.35">
      <c r="A3965" s="202">
        <v>38660</v>
      </c>
      <c r="B3965" s="202" t="s">
        <v>3741</v>
      </c>
      <c r="D3965" s="203">
        <v>17.100000000000001</v>
      </c>
      <c r="E3965" s="203" t="s">
        <v>215</v>
      </c>
      <c r="F3965" s="202">
        <v>2020</v>
      </c>
      <c r="G3965" s="204">
        <v>1262324</v>
      </c>
      <c r="H3965">
        <v>11095</v>
      </c>
      <c r="I3965">
        <v>414</v>
      </c>
      <c r="J3965">
        <v>1081</v>
      </c>
    </row>
    <row r="3966" spans="1:10" ht="14.5" x14ac:dyDescent="0.35">
      <c r="A3966" s="202">
        <v>38660</v>
      </c>
      <c r="B3966" s="202" t="s">
        <v>4664</v>
      </c>
      <c r="D3966" s="203">
        <v>17.2</v>
      </c>
      <c r="E3966" s="203" t="s">
        <v>215</v>
      </c>
      <c r="F3966" s="202">
        <v>2020</v>
      </c>
      <c r="G3966" s="203">
        <v>0</v>
      </c>
      <c r="H3966">
        <v>0</v>
      </c>
      <c r="I3966">
        <v>0</v>
      </c>
      <c r="J3966">
        <v>0</v>
      </c>
    </row>
    <row r="3967" spans="1:10" ht="14.5" x14ac:dyDescent="0.35">
      <c r="A3967" s="202">
        <v>38660</v>
      </c>
      <c r="B3967" s="202" t="s">
        <v>4665</v>
      </c>
      <c r="D3967" s="203">
        <v>19.100000000000001</v>
      </c>
      <c r="E3967" s="203" t="s">
        <v>215</v>
      </c>
      <c r="F3967" s="202">
        <v>2020</v>
      </c>
      <c r="G3967" s="205">
        <v>4329</v>
      </c>
      <c r="H3967">
        <v>32388</v>
      </c>
      <c r="I3967">
        <v>1208</v>
      </c>
      <c r="J3967">
        <v>3155</v>
      </c>
    </row>
    <row r="3968" spans="1:10" ht="14.5" x14ac:dyDescent="0.35">
      <c r="A3968" s="202">
        <v>38660</v>
      </c>
      <c r="B3968" s="202" t="s">
        <v>4666</v>
      </c>
      <c r="D3968" s="203">
        <v>19.2</v>
      </c>
      <c r="E3968" s="203" t="s">
        <v>215</v>
      </c>
      <c r="F3968" s="204">
        <v>2020</v>
      </c>
      <c r="G3968" s="206">
        <v>121916</v>
      </c>
      <c r="H3968">
        <v>0</v>
      </c>
      <c r="I3968">
        <v>0</v>
      </c>
      <c r="J3968">
        <v>0</v>
      </c>
    </row>
    <row r="3969" spans="1:10" ht="14.5" x14ac:dyDescent="0.35">
      <c r="A3969" s="202">
        <v>38660</v>
      </c>
      <c r="B3969" s="202" t="s">
        <v>3738</v>
      </c>
      <c r="D3969" s="203">
        <v>2.1</v>
      </c>
      <c r="E3969" s="203" t="s">
        <v>215</v>
      </c>
      <c r="F3969" s="202">
        <v>2020</v>
      </c>
      <c r="G3969" s="202">
        <v>983859</v>
      </c>
      <c r="H3969">
        <v>2080</v>
      </c>
      <c r="I3969">
        <v>78</v>
      </c>
      <c r="J3969">
        <v>203</v>
      </c>
    </row>
    <row r="3970" spans="1:10" ht="14.5" x14ac:dyDescent="0.35">
      <c r="A3970" s="202">
        <v>38660</v>
      </c>
      <c r="B3970" s="202" t="s">
        <v>4667</v>
      </c>
      <c r="D3970" s="203">
        <v>21.1</v>
      </c>
      <c r="E3970" s="203" t="s">
        <v>215</v>
      </c>
      <c r="F3970" s="202">
        <v>2020</v>
      </c>
      <c r="G3970" s="202">
        <v>136631</v>
      </c>
      <c r="H3970">
        <v>32900</v>
      </c>
      <c r="I3970">
        <v>1227</v>
      </c>
      <c r="J3970">
        <v>3205</v>
      </c>
    </row>
    <row r="3971" spans="1:10" ht="14.5" x14ac:dyDescent="0.35">
      <c r="A3971" s="202">
        <v>38660</v>
      </c>
      <c r="B3971" s="202" t="s">
        <v>3739</v>
      </c>
      <c r="D3971" s="203">
        <v>4</v>
      </c>
      <c r="E3971" s="203" t="s">
        <v>215</v>
      </c>
      <c r="F3971" s="202">
        <v>2020</v>
      </c>
      <c r="G3971" s="202">
        <v>19662933</v>
      </c>
      <c r="H3971">
        <v>116372</v>
      </c>
      <c r="I3971">
        <v>4342</v>
      </c>
      <c r="J3971">
        <v>11337</v>
      </c>
    </row>
    <row r="3972" spans="1:10" ht="14.5" x14ac:dyDescent="0.35">
      <c r="A3972" s="202">
        <v>38660</v>
      </c>
      <c r="B3972" s="202" t="s">
        <v>3740</v>
      </c>
      <c r="D3972" s="203">
        <v>9</v>
      </c>
      <c r="E3972" s="203" t="s">
        <v>215</v>
      </c>
      <c r="F3972" s="202">
        <v>2020</v>
      </c>
      <c r="G3972" s="202">
        <v>32980</v>
      </c>
      <c r="H3972">
        <v>1963</v>
      </c>
      <c r="I3972">
        <v>73</v>
      </c>
      <c r="J3972">
        <v>191</v>
      </c>
    </row>
    <row r="3973" spans="1:10" ht="14.5" x14ac:dyDescent="0.35">
      <c r="A3973" s="202">
        <v>38733</v>
      </c>
      <c r="B3973" s="202" t="s">
        <v>3744</v>
      </c>
      <c r="D3973" s="203">
        <v>17.100000000000001</v>
      </c>
      <c r="E3973" s="203" t="s">
        <v>215</v>
      </c>
      <c r="F3973" s="202">
        <v>2020</v>
      </c>
      <c r="G3973" s="204">
        <v>782</v>
      </c>
      <c r="H3973">
        <v>17025</v>
      </c>
      <c r="I3973">
        <v>1482</v>
      </c>
      <c r="J3973">
        <v>967</v>
      </c>
    </row>
    <row r="3974" spans="1:10" ht="14.5" x14ac:dyDescent="0.35">
      <c r="A3974" s="202">
        <v>38733</v>
      </c>
      <c r="B3974" s="202" t="s">
        <v>4668</v>
      </c>
      <c r="D3974" s="203">
        <v>17.2</v>
      </c>
      <c r="E3974" s="203" t="s">
        <v>215</v>
      </c>
      <c r="F3974" s="202">
        <v>2020</v>
      </c>
      <c r="G3974" s="203">
        <v>0</v>
      </c>
      <c r="H3974">
        <v>627</v>
      </c>
      <c r="I3974">
        <v>55</v>
      </c>
      <c r="J3974">
        <v>36</v>
      </c>
    </row>
    <row r="3975" spans="1:10" ht="14.5" x14ac:dyDescent="0.35">
      <c r="A3975" s="202">
        <v>38733</v>
      </c>
      <c r="B3975" s="202" t="s">
        <v>3745</v>
      </c>
      <c r="D3975" s="203">
        <v>19.3</v>
      </c>
      <c r="E3975" s="203" t="s">
        <v>215</v>
      </c>
      <c r="F3975" s="204">
        <v>2020</v>
      </c>
      <c r="G3975" s="205">
        <v>69</v>
      </c>
      <c r="H3975">
        <v>30894</v>
      </c>
      <c r="I3975">
        <v>2689</v>
      </c>
      <c r="J3975">
        <v>1754</v>
      </c>
    </row>
    <row r="3976" spans="1:10" ht="14.5" x14ac:dyDescent="0.35">
      <c r="A3976" s="202">
        <v>38733</v>
      </c>
      <c r="B3976" s="202" t="s">
        <v>3746</v>
      </c>
      <c r="D3976" s="203">
        <v>19.399999999999999</v>
      </c>
      <c r="E3976" s="203" t="s">
        <v>215</v>
      </c>
      <c r="F3976" s="204">
        <v>2020</v>
      </c>
      <c r="G3976" s="206">
        <v>49398</v>
      </c>
      <c r="H3976">
        <v>0</v>
      </c>
      <c r="I3976">
        <v>0</v>
      </c>
      <c r="J3976">
        <v>0</v>
      </c>
    </row>
    <row r="3977" spans="1:10" ht="14.5" x14ac:dyDescent="0.35">
      <c r="A3977" s="202">
        <v>38733</v>
      </c>
      <c r="B3977" s="202" t="s">
        <v>3747</v>
      </c>
      <c r="D3977" s="203">
        <v>21.2</v>
      </c>
      <c r="E3977" s="203" t="s">
        <v>215</v>
      </c>
      <c r="F3977" s="202">
        <v>2020</v>
      </c>
      <c r="G3977" s="202">
        <v>11229</v>
      </c>
      <c r="H3977">
        <v>8052</v>
      </c>
      <c r="I3977">
        <v>701</v>
      </c>
      <c r="J3977">
        <v>457</v>
      </c>
    </row>
    <row r="3978" spans="1:10" ht="14.5" x14ac:dyDescent="0.35">
      <c r="A3978" s="202">
        <v>38733</v>
      </c>
      <c r="B3978" s="202" t="s">
        <v>3742</v>
      </c>
      <c r="D3978" s="203">
        <v>5.0999999999999996</v>
      </c>
      <c r="E3978" s="203" t="s">
        <v>215</v>
      </c>
      <c r="F3978" s="202">
        <v>2020</v>
      </c>
      <c r="G3978" s="202">
        <v>14142</v>
      </c>
      <c r="H3978">
        <v>15383</v>
      </c>
      <c r="I3978">
        <v>1339</v>
      </c>
      <c r="J3978">
        <v>873</v>
      </c>
    </row>
    <row r="3979" spans="1:10" ht="14.5" x14ac:dyDescent="0.35">
      <c r="A3979" s="202">
        <v>38733</v>
      </c>
      <c r="B3979" s="202" t="s">
        <v>3743</v>
      </c>
      <c r="D3979" s="203">
        <v>5.2</v>
      </c>
      <c r="E3979" s="203" t="s">
        <v>215</v>
      </c>
      <c r="F3979" s="202">
        <v>2020</v>
      </c>
      <c r="G3979" s="202">
        <v>1329</v>
      </c>
      <c r="H3979">
        <v>12518</v>
      </c>
      <c r="I3979">
        <v>1090</v>
      </c>
      <c r="J3979">
        <v>711</v>
      </c>
    </row>
    <row r="3980" spans="1:10" ht="14.5" x14ac:dyDescent="0.35">
      <c r="A3980" s="202">
        <v>38911</v>
      </c>
      <c r="B3980" s="202" t="s">
        <v>3748</v>
      </c>
      <c r="D3980" s="207">
        <v>1</v>
      </c>
      <c r="E3980" s="207" t="s">
        <v>215</v>
      </c>
      <c r="F3980" s="208">
        <v>2020</v>
      </c>
      <c r="G3980" s="208">
        <v>116084</v>
      </c>
      <c r="H3980">
        <v>473</v>
      </c>
      <c r="I3980">
        <v>26</v>
      </c>
      <c r="J3980">
        <v>39</v>
      </c>
    </row>
    <row r="3981" spans="1:10" ht="14.5" x14ac:dyDescent="0.35">
      <c r="A3981" s="202">
        <v>38911</v>
      </c>
      <c r="B3981" s="202" t="s">
        <v>3753</v>
      </c>
      <c r="D3981" s="207">
        <v>17.100000000000001</v>
      </c>
      <c r="E3981" s="207" t="s">
        <v>215</v>
      </c>
      <c r="F3981" s="208">
        <v>2020</v>
      </c>
      <c r="G3981">
        <v>74875178</v>
      </c>
      <c r="H3981">
        <v>196192</v>
      </c>
      <c r="I3981">
        <v>5030</v>
      </c>
      <c r="J3981">
        <v>13753</v>
      </c>
    </row>
    <row r="3982" spans="1:10" ht="14.5" x14ac:dyDescent="0.35">
      <c r="A3982" s="202">
        <v>38911</v>
      </c>
      <c r="B3982" s="202" t="s">
        <v>3754</v>
      </c>
      <c r="D3982" s="207">
        <v>17.2</v>
      </c>
      <c r="E3982" s="207" t="s">
        <v>215</v>
      </c>
      <c r="F3982" s="208">
        <v>2020</v>
      </c>
      <c r="G3982" s="207">
        <v>1805482</v>
      </c>
      <c r="H3982">
        <v>16237</v>
      </c>
      <c r="I3982">
        <v>343</v>
      </c>
      <c r="J3982">
        <v>1745</v>
      </c>
    </row>
    <row r="3983" spans="1:10" ht="14.5" x14ac:dyDescent="0.35">
      <c r="A3983" s="202">
        <v>38911</v>
      </c>
      <c r="B3983" s="202" t="s">
        <v>3755</v>
      </c>
      <c r="D3983" s="207">
        <v>18</v>
      </c>
      <c r="E3983" s="207" t="s">
        <v>215</v>
      </c>
      <c r="F3983" s="208">
        <v>2020</v>
      </c>
      <c r="G3983" s="208">
        <v>102</v>
      </c>
      <c r="H3983">
        <v>47</v>
      </c>
      <c r="I3983">
        <v>0</v>
      </c>
      <c r="J3983">
        <v>1</v>
      </c>
    </row>
    <row r="3984" spans="1:10" ht="14.5" x14ac:dyDescent="0.35">
      <c r="A3984" s="202">
        <v>38911</v>
      </c>
      <c r="B3984" s="202" t="s">
        <v>3756</v>
      </c>
      <c r="D3984" s="207">
        <v>19.3</v>
      </c>
      <c r="E3984" s="207" t="s">
        <v>215</v>
      </c>
      <c r="F3984">
        <v>2020</v>
      </c>
      <c r="G3984" s="209">
        <v>39252</v>
      </c>
      <c r="H3984">
        <v>64272</v>
      </c>
      <c r="I3984">
        <v>1700</v>
      </c>
      <c r="J3984">
        <v>4273</v>
      </c>
    </row>
    <row r="3985" spans="1:10" ht="14.5" x14ac:dyDescent="0.35">
      <c r="A3985" s="202">
        <v>38911</v>
      </c>
      <c r="B3985" s="202" t="s">
        <v>3757</v>
      </c>
      <c r="D3985" s="207">
        <v>19.399999999999999</v>
      </c>
      <c r="E3985" s="207" t="s">
        <v>215</v>
      </c>
      <c r="F3985">
        <v>2020</v>
      </c>
      <c r="G3985" s="210">
        <v>18273097</v>
      </c>
      <c r="H3985">
        <v>0</v>
      </c>
      <c r="I3985">
        <v>0</v>
      </c>
      <c r="J3985">
        <v>0</v>
      </c>
    </row>
    <row r="3986" spans="1:10" ht="14.5" x14ac:dyDescent="0.35">
      <c r="A3986" s="202">
        <v>38911</v>
      </c>
      <c r="B3986" s="202" t="s">
        <v>3749</v>
      </c>
      <c r="D3986" s="207">
        <v>2.1</v>
      </c>
      <c r="E3986" s="207" t="s">
        <v>215</v>
      </c>
      <c r="F3986" s="208">
        <v>2020</v>
      </c>
      <c r="G3986" s="208">
        <v>1334504</v>
      </c>
      <c r="H3986">
        <v>10271</v>
      </c>
      <c r="I3986">
        <v>801</v>
      </c>
      <c r="J3986">
        <v>707</v>
      </c>
    </row>
    <row r="3987" spans="1:10" ht="14.5" x14ac:dyDescent="0.35">
      <c r="A3987" s="202">
        <v>38911</v>
      </c>
      <c r="B3987" s="202" t="s">
        <v>3758</v>
      </c>
      <c r="D3987" s="207">
        <v>21.2</v>
      </c>
      <c r="E3987" s="207" t="s">
        <v>215</v>
      </c>
      <c r="F3987" s="208">
        <v>2020</v>
      </c>
      <c r="G3987" s="208">
        <v>4984401</v>
      </c>
      <c r="H3987">
        <v>19426</v>
      </c>
      <c r="I3987">
        <v>620</v>
      </c>
      <c r="J3987">
        <v>1559</v>
      </c>
    </row>
    <row r="3988" spans="1:10" ht="14.5" x14ac:dyDescent="0.35">
      <c r="A3988" s="202">
        <v>38911</v>
      </c>
      <c r="B3988" s="202" t="s">
        <v>3750</v>
      </c>
      <c r="D3988" s="207">
        <v>5.0999999999999996</v>
      </c>
      <c r="E3988" s="207" t="s">
        <v>215</v>
      </c>
      <c r="F3988" s="208">
        <v>2020</v>
      </c>
      <c r="G3988" s="208">
        <v>6110677</v>
      </c>
      <c r="H3988">
        <v>39307</v>
      </c>
      <c r="I3988">
        <v>1711</v>
      </c>
      <c r="J3988">
        <v>3575</v>
      </c>
    </row>
    <row r="3989" spans="1:10" ht="14.5" x14ac:dyDescent="0.35">
      <c r="A3989" s="202">
        <v>38911</v>
      </c>
      <c r="B3989" s="202" t="s">
        <v>3751</v>
      </c>
      <c r="D3989" s="207">
        <v>5.2</v>
      </c>
      <c r="E3989" s="207" t="s">
        <v>215</v>
      </c>
      <c r="F3989" s="208">
        <v>2020</v>
      </c>
      <c r="G3989" s="208">
        <v>2563622</v>
      </c>
      <c r="H3989">
        <v>29534</v>
      </c>
      <c r="I3989">
        <v>1424</v>
      </c>
      <c r="J3989">
        <v>2785</v>
      </c>
    </row>
    <row r="3990" spans="1:10" ht="14.5" x14ac:dyDescent="0.35">
      <c r="A3990" s="202">
        <v>38911</v>
      </c>
      <c r="B3990" s="202" t="s">
        <v>3752</v>
      </c>
      <c r="D3990" s="207">
        <v>9</v>
      </c>
      <c r="E3990" s="207" t="s">
        <v>215</v>
      </c>
      <c r="F3990" s="208">
        <v>2020</v>
      </c>
      <c r="G3990" s="208">
        <v>6267266</v>
      </c>
      <c r="H3990">
        <v>65954</v>
      </c>
      <c r="I3990">
        <v>4857</v>
      </c>
      <c r="J3990">
        <v>4614</v>
      </c>
    </row>
    <row r="3991" spans="1:10" ht="14.5" x14ac:dyDescent="0.35">
      <c r="A3991" s="202">
        <v>38962</v>
      </c>
      <c r="B3991" s="202" t="s">
        <v>3759</v>
      </c>
      <c r="D3991" s="207">
        <v>17.100000000000001</v>
      </c>
      <c r="E3991" s="207" t="s">
        <v>215</v>
      </c>
      <c r="F3991" s="208">
        <v>2020</v>
      </c>
      <c r="G3991">
        <v>612366</v>
      </c>
      <c r="H3991">
        <v>17500</v>
      </c>
      <c r="I3991">
        <v>1577</v>
      </c>
      <c r="J3991">
        <v>672</v>
      </c>
    </row>
    <row r="3992" spans="1:10" ht="14.5" x14ac:dyDescent="0.35">
      <c r="A3992" s="202">
        <v>38962</v>
      </c>
      <c r="B3992" s="202" t="s">
        <v>3760</v>
      </c>
      <c r="D3992" s="207">
        <v>17.2</v>
      </c>
      <c r="E3992" s="207" t="s">
        <v>215</v>
      </c>
      <c r="F3992" s="208">
        <v>2020</v>
      </c>
      <c r="G3992" s="207">
        <v>3092</v>
      </c>
      <c r="H3992">
        <v>1934</v>
      </c>
      <c r="I3992">
        <v>157</v>
      </c>
      <c r="J3992">
        <v>67</v>
      </c>
    </row>
    <row r="3993" spans="1:10" ht="14.5" x14ac:dyDescent="0.35">
      <c r="A3993" s="202">
        <v>38970</v>
      </c>
      <c r="B3993" s="202" t="s">
        <v>3761</v>
      </c>
      <c r="D3993" s="207">
        <v>1</v>
      </c>
      <c r="E3993" s="207" t="s">
        <v>215</v>
      </c>
      <c r="F3993" s="208">
        <v>2020</v>
      </c>
      <c r="G3993" s="208">
        <v>3563</v>
      </c>
      <c r="H3993">
        <v>68</v>
      </c>
      <c r="I3993">
        <v>0</v>
      </c>
      <c r="J3993">
        <v>10</v>
      </c>
    </row>
    <row r="3994" spans="1:10" ht="14.5" x14ac:dyDescent="0.35">
      <c r="A3994" s="202">
        <v>38970</v>
      </c>
      <c r="B3994" s="202" t="s">
        <v>3766</v>
      </c>
      <c r="D3994" s="207">
        <v>17.100000000000001</v>
      </c>
      <c r="E3994" s="207" t="s">
        <v>215</v>
      </c>
      <c r="F3994" s="208">
        <v>2020</v>
      </c>
      <c r="G3994">
        <v>4655782</v>
      </c>
      <c r="H3994">
        <v>131419</v>
      </c>
      <c r="I3994">
        <v>390</v>
      </c>
      <c r="J3994">
        <v>19169</v>
      </c>
    </row>
    <row r="3995" spans="1:10" ht="14.5" x14ac:dyDescent="0.35">
      <c r="A3995" s="202">
        <v>38970</v>
      </c>
      <c r="B3995" s="202" t="s">
        <v>3767</v>
      </c>
      <c r="D3995" s="207">
        <v>17.2</v>
      </c>
      <c r="E3995" s="207" t="s">
        <v>215</v>
      </c>
      <c r="F3995" s="208">
        <v>2020</v>
      </c>
      <c r="G3995" s="207">
        <v>527576</v>
      </c>
      <c r="H3995">
        <v>36177</v>
      </c>
      <c r="I3995">
        <v>107</v>
      </c>
      <c r="J3995">
        <v>5277</v>
      </c>
    </row>
    <row r="3996" spans="1:10" ht="14.5" x14ac:dyDescent="0.35">
      <c r="A3996" s="202">
        <v>38970</v>
      </c>
      <c r="B3996" s="202" t="s">
        <v>3768</v>
      </c>
      <c r="D3996" s="207">
        <v>18</v>
      </c>
      <c r="E3996" s="207" t="s">
        <v>215</v>
      </c>
      <c r="F3996" s="208">
        <v>2020</v>
      </c>
      <c r="G3996" s="208">
        <v>10133</v>
      </c>
      <c r="H3996">
        <v>680</v>
      </c>
      <c r="I3996">
        <v>2</v>
      </c>
      <c r="J3996">
        <v>99</v>
      </c>
    </row>
    <row r="3997" spans="1:10" ht="14.5" x14ac:dyDescent="0.35">
      <c r="A3997" s="202">
        <v>38970</v>
      </c>
      <c r="B3997" s="202" t="s">
        <v>3769</v>
      </c>
      <c r="D3997" s="207">
        <v>19.3</v>
      </c>
      <c r="E3997" s="207" t="s">
        <v>215</v>
      </c>
      <c r="F3997">
        <v>2020</v>
      </c>
      <c r="G3997" s="209">
        <v>11786</v>
      </c>
      <c r="H3997">
        <v>25746</v>
      </c>
      <c r="I3997">
        <v>76</v>
      </c>
      <c r="J3997">
        <v>3755</v>
      </c>
    </row>
    <row r="3998" spans="1:10" ht="14.5" x14ac:dyDescent="0.35">
      <c r="A3998" s="202">
        <v>38970</v>
      </c>
      <c r="B3998" s="202" t="s">
        <v>3770</v>
      </c>
      <c r="D3998" s="207">
        <v>19.399999999999999</v>
      </c>
      <c r="E3998" s="207" t="s">
        <v>215</v>
      </c>
      <c r="F3998">
        <v>2020</v>
      </c>
      <c r="G3998" s="210">
        <v>2128332</v>
      </c>
      <c r="H3998">
        <v>0</v>
      </c>
      <c r="I3998">
        <v>0</v>
      </c>
      <c r="J3998">
        <v>0</v>
      </c>
    </row>
    <row r="3999" spans="1:10" ht="14.5" x14ac:dyDescent="0.35">
      <c r="A3999" s="202">
        <v>38970</v>
      </c>
      <c r="B3999" s="202" t="s">
        <v>3762</v>
      </c>
      <c r="D3999" s="207">
        <v>2.1</v>
      </c>
      <c r="E3999" s="207" t="s">
        <v>215</v>
      </c>
      <c r="F3999" s="208">
        <v>2020</v>
      </c>
      <c r="G3999" s="208">
        <v>12841</v>
      </c>
      <c r="H3999">
        <v>120</v>
      </c>
      <c r="I3999">
        <v>0</v>
      </c>
      <c r="J3999">
        <v>18</v>
      </c>
    </row>
    <row r="4000" spans="1:10" ht="14.5" x14ac:dyDescent="0.35">
      <c r="A4000" s="202">
        <v>38970</v>
      </c>
      <c r="B4000" s="202" t="s">
        <v>3771</v>
      </c>
      <c r="D4000" s="207">
        <v>21.2</v>
      </c>
      <c r="E4000" s="207" t="s">
        <v>215</v>
      </c>
      <c r="F4000" s="208">
        <v>2020</v>
      </c>
      <c r="G4000" s="208">
        <v>877689</v>
      </c>
      <c r="H4000">
        <v>10011</v>
      </c>
      <c r="I4000">
        <v>30</v>
      </c>
      <c r="J4000">
        <v>1460</v>
      </c>
    </row>
    <row r="4001" spans="1:10" ht="14.5" x14ac:dyDescent="0.35">
      <c r="A4001" s="202">
        <v>38970</v>
      </c>
      <c r="B4001" s="202" t="s">
        <v>3772</v>
      </c>
      <c r="D4001" s="207">
        <v>24</v>
      </c>
      <c r="E4001" s="207" t="s">
        <v>215</v>
      </c>
      <c r="F4001" s="208">
        <v>2020</v>
      </c>
      <c r="G4001" s="208">
        <v>2966291</v>
      </c>
      <c r="H4001">
        <v>18004</v>
      </c>
      <c r="I4001">
        <v>53</v>
      </c>
      <c r="J4001">
        <v>2626</v>
      </c>
    </row>
    <row r="4002" spans="1:10" ht="14.5" x14ac:dyDescent="0.35">
      <c r="A4002" s="202">
        <v>38970</v>
      </c>
      <c r="B4002" s="202" t="s">
        <v>4669</v>
      </c>
      <c r="D4002" s="207">
        <v>3</v>
      </c>
      <c r="E4002" s="207" t="s">
        <v>215</v>
      </c>
      <c r="F4002" s="208">
        <v>2020</v>
      </c>
      <c r="G4002" s="208">
        <v>2108593</v>
      </c>
      <c r="H4002">
        <v>13432</v>
      </c>
      <c r="I4002">
        <v>40</v>
      </c>
      <c r="J4002">
        <v>1959</v>
      </c>
    </row>
    <row r="4003" spans="1:10" ht="14.5" x14ac:dyDescent="0.35">
      <c r="A4003" s="202">
        <v>38970</v>
      </c>
      <c r="B4003" s="202" t="s">
        <v>3763</v>
      </c>
      <c r="D4003" s="207">
        <v>5.0999999999999996</v>
      </c>
      <c r="E4003" s="207" t="s">
        <v>215</v>
      </c>
      <c r="F4003" s="208">
        <v>2020</v>
      </c>
      <c r="G4003" s="208">
        <v>4813799</v>
      </c>
      <c r="H4003">
        <v>70902</v>
      </c>
      <c r="I4003">
        <v>216</v>
      </c>
      <c r="J4003">
        <v>10624</v>
      </c>
    </row>
    <row r="4004" spans="1:10" ht="14.5" x14ac:dyDescent="0.35">
      <c r="A4004" s="202">
        <v>38970</v>
      </c>
      <c r="B4004" s="202" t="s">
        <v>3764</v>
      </c>
      <c r="D4004" s="207">
        <v>5.2</v>
      </c>
      <c r="E4004" s="207" t="s">
        <v>215</v>
      </c>
      <c r="F4004" s="208">
        <v>2020</v>
      </c>
      <c r="G4004" s="208">
        <v>3913517</v>
      </c>
      <c r="H4004">
        <v>58384</v>
      </c>
      <c r="I4004">
        <v>167</v>
      </c>
      <c r="J4004">
        <v>8233</v>
      </c>
    </row>
    <row r="4005" spans="1:10" ht="14.5" x14ac:dyDescent="0.35">
      <c r="A4005" s="202">
        <v>38970</v>
      </c>
      <c r="B4005" s="202" t="s">
        <v>3765</v>
      </c>
      <c r="D4005" s="207">
        <v>9</v>
      </c>
      <c r="E4005" s="207" t="s">
        <v>215</v>
      </c>
      <c r="F4005" s="208">
        <v>2020</v>
      </c>
      <c r="G4005" s="208">
        <v>4039764</v>
      </c>
      <c r="H4005">
        <v>39670</v>
      </c>
      <c r="I4005">
        <v>118</v>
      </c>
      <c r="J4005">
        <v>5786</v>
      </c>
    </row>
    <row r="4006" spans="1:10" ht="14.5" x14ac:dyDescent="0.35">
      <c r="A4006" s="202">
        <v>38997</v>
      </c>
      <c r="B4006" s="202" t="s">
        <v>3773</v>
      </c>
      <c r="D4006" s="207">
        <v>19.3</v>
      </c>
      <c r="E4006" s="207" t="s">
        <v>215</v>
      </c>
      <c r="F4006">
        <v>2020</v>
      </c>
      <c r="G4006" s="209">
        <v>1229</v>
      </c>
      <c r="H4006">
        <v>2044</v>
      </c>
      <c r="I4006">
        <v>34</v>
      </c>
      <c r="J4006">
        <v>63</v>
      </c>
    </row>
    <row r="4007" spans="1:10" ht="14.5" x14ac:dyDescent="0.35">
      <c r="A4007" s="202">
        <v>38997</v>
      </c>
      <c r="B4007" s="202" t="s">
        <v>3774</v>
      </c>
      <c r="D4007" s="207">
        <v>19.399999999999999</v>
      </c>
      <c r="E4007" s="207" t="s">
        <v>215</v>
      </c>
      <c r="F4007">
        <v>2020</v>
      </c>
      <c r="G4007" s="210">
        <v>105209</v>
      </c>
      <c r="H4007">
        <v>0</v>
      </c>
      <c r="I4007">
        <v>0</v>
      </c>
      <c r="J4007">
        <v>0</v>
      </c>
    </row>
    <row r="4008" spans="1:10" ht="14.5" x14ac:dyDescent="0.35">
      <c r="A4008" s="202">
        <v>38997</v>
      </c>
      <c r="B4008" s="202" t="s">
        <v>3775</v>
      </c>
      <c r="D4008" s="207">
        <v>21.2</v>
      </c>
      <c r="E4008" s="207" t="s">
        <v>215</v>
      </c>
      <c r="F4008" s="208">
        <v>2020</v>
      </c>
      <c r="G4008" s="208">
        <v>66240</v>
      </c>
      <c r="H4008">
        <v>927</v>
      </c>
      <c r="I4008">
        <v>16</v>
      </c>
      <c r="J4008">
        <v>30</v>
      </c>
    </row>
    <row r="4009" spans="1:10" ht="14.5" x14ac:dyDescent="0.35">
      <c r="A4009" s="202">
        <v>39012</v>
      </c>
      <c r="B4009" s="202" t="s">
        <v>3776</v>
      </c>
      <c r="D4009" s="207">
        <v>19.100000000000001</v>
      </c>
      <c r="E4009" s="207" t="s">
        <v>215</v>
      </c>
      <c r="F4009" s="208">
        <v>2020</v>
      </c>
      <c r="G4009" s="209">
        <v>85623</v>
      </c>
      <c r="H4009">
        <v>1061868</v>
      </c>
      <c r="I4009">
        <v>21411</v>
      </c>
      <c r="J4009">
        <v>69684</v>
      </c>
    </row>
    <row r="4010" spans="1:10" ht="14.5" x14ac:dyDescent="0.35">
      <c r="A4010" s="202">
        <v>39012</v>
      </c>
      <c r="B4010" s="202" t="s">
        <v>3777</v>
      </c>
      <c r="D4010" s="207">
        <v>19.2</v>
      </c>
      <c r="E4010" s="207" t="s">
        <v>215</v>
      </c>
      <c r="F4010">
        <v>2020</v>
      </c>
      <c r="G4010" s="210">
        <v>1562200</v>
      </c>
      <c r="H4010">
        <v>0</v>
      </c>
      <c r="I4010">
        <v>0</v>
      </c>
      <c r="J4010">
        <v>0</v>
      </c>
    </row>
    <row r="4011" spans="1:10" ht="14.5" x14ac:dyDescent="0.35">
      <c r="A4011" s="202">
        <v>39012</v>
      </c>
      <c r="B4011" s="202" t="s">
        <v>3778</v>
      </c>
      <c r="D4011" s="207">
        <v>21.1</v>
      </c>
      <c r="E4011" s="207" t="s">
        <v>215</v>
      </c>
      <c r="F4011" s="208">
        <v>2020</v>
      </c>
      <c r="G4011" s="208">
        <v>1306647</v>
      </c>
      <c r="H4011">
        <v>779179</v>
      </c>
      <c r="I4011">
        <v>14658</v>
      </c>
      <c r="J4011">
        <v>49647</v>
      </c>
    </row>
    <row r="4012" spans="1:10" ht="14.5" x14ac:dyDescent="0.35">
      <c r="A4012" s="202">
        <v>39039</v>
      </c>
      <c r="B4012" s="202" t="s">
        <v>3779</v>
      </c>
      <c r="D4012" s="207">
        <v>2.4</v>
      </c>
      <c r="E4012" s="207" t="s">
        <v>215</v>
      </c>
      <c r="F4012" s="208">
        <v>2020</v>
      </c>
      <c r="G4012" s="208">
        <v>4136389</v>
      </c>
      <c r="H4012">
        <v>222467</v>
      </c>
      <c r="I4012">
        <v>0</v>
      </c>
      <c r="J4012">
        <v>7263</v>
      </c>
    </row>
    <row r="4013" spans="1:10" ht="14.5" x14ac:dyDescent="0.35">
      <c r="A4013" s="202">
        <v>39217</v>
      </c>
      <c r="B4013" s="202" t="s">
        <v>3780</v>
      </c>
      <c r="D4013" s="207">
        <v>1</v>
      </c>
      <c r="E4013" s="207" t="s">
        <v>215</v>
      </c>
      <c r="F4013" s="208">
        <v>2020</v>
      </c>
      <c r="G4013" s="208">
        <v>295970</v>
      </c>
      <c r="H4013">
        <v>4235</v>
      </c>
      <c r="I4013">
        <v>7</v>
      </c>
      <c r="J4013">
        <v>11</v>
      </c>
    </row>
    <row r="4014" spans="1:10" ht="14.5" x14ac:dyDescent="0.35">
      <c r="A4014" s="202">
        <v>39217</v>
      </c>
      <c r="B4014" s="202" t="s">
        <v>3785</v>
      </c>
      <c r="D4014" s="207">
        <v>17.100000000000001</v>
      </c>
      <c r="E4014" s="207" t="s">
        <v>215</v>
      </c>
      <c r="F4014" s="208">
        <v>2020</v>
      </c>
      <c r="G4014">
        <v>3670509</v>
      </c>
      <c r="H4014">
        <v>45174</v>
      </c>
      <c r="I4014">
        <v>3856</v>
      </c>
      <c r="J4014">
        <v>5985</v>
      </c>
    </row>
    <row r="4015" spans="1:10" ht="14.5" x14ac:dyDescent="0.35">
      <c r="A4015" s="202">
        <v>39217</v>
      </c>
      <c r="B4015" s="202" t="s">
        <v>3786</v>
      </c>
      <c r="D4015" s="207">
        <v>17.2</v>
      </c>
      <c r="E4015" s="207" t="s">
        <v>215</v>
      </c>
      <c r="F4015" s="208">
        <v>2020</v>
      </c>
      <c r="G4015" s="207">
        <v>29199404</v>
      </c>
      <c r="H4015">
        <v>283180</v>
      </c>
      <c r="I4015">
        <v>13942</v>
      </c>
      <c r="J4015">
        <v>21641</v>
      </c>
    </row>
    <row r="4016" spans="1:10" ht="14.5" x14ac:dyDescent="0.35">
      <c r="A4016" s="202">
        <v>39217</v>
      </c>
      <c r="B4016" s="202" t="s">
        <v>3787</v>
      </c>
      <c r="D4016" s="207">
        <v>18</v>
      </c>
      <c r="E4016" s="207" t="s">
        <v>215</v>
      </c>
      <c r="F4016" s="208">
        <v>2020</v>
      </c>
      <c r="G4016" s="208">
        <v>243782</v>
      </c>
      <c r="H4016">
        <v>1211</v>
      </c>
      <c r="I4016">
        <v>3</v>
      </c>
      <c r="J4016">
        <v>4</v>
      </c>
    </row>
    <row r="4017" spans="1:10" ht="14.5" x14ac:dyDescent="0.35">
      <c r="A4017" s="202">
        <v>39217</v>
      </c>
      <c r="B4017" s="202" t="s">
        <v>3781</v>
      </c>
      <c r="D4017" s="207">
        <v>2.1</v>
      </c>
      <c r="E4017" s="207" t="s">
        <v>215</v>
      </c>
      <c r="F4017" s="208">
        <v>2020</v>
      </c>
      <c r="G4017" s="208">
        <v>591370</v>
      </c>
      <c r="H4017">
        <v>63255</v>
      </c>
      <c r="I4017">
        <v>19</v>
      </c>
      <c r="J4017">
        <v>29</v>
      </c>
    </row>
    <row r="4018" spans="1:10" ht="14.5" x14ac:dyDescent="0.35">
      <c r="A4018" s="202">
        <v>39217</v>
      </c>
      <c r="B4018" s="202" t="s">
        <v>3788</v>
      </c>
      <c r="D4018" s="207">
        <v>21.2</v>
      </c>
      <c r="E4018" s="207" t="s">
        <v>215</v>
      </c>
      <c r="F4018" s="208">
        <v>2020</v>
      </c>
      <c r="G4018" s="208">
        <v>47462</v>
      </c>
      <c r="H4018">
        <v>849</v>
      </c>
      <c r="I4018">
        <v>59</v>
      </c>
      <c r="J4018">
        <v>92</v>
      </c>
    </row>
    <row r="4019" spans="1:10" ht="14.5" x14ac:dyDescent="0.35">
      <c r="A4019" s="202">
        <v>39217</v>
      </c>
      <c r="B4019" s="202" t="s">
        <v>3789</v>
      </c>
      <c r="D4019" s="207">
        <v>23</v>
      </c>
      <c r="E4019" s="207" t="s">
        <v>215</v>
      </c>
      <c r="F4019" s="208">
        <v>2020</v>
      </c>
      <c r="G4019" s="208">
        <v>485976</v>
      </c>
      <c r="H4019">
        <v>3581</v>
      </c>
      <c r="I4019">
        <v>124</v>
      </c>
      <c r="J4019">
        <v>192</v>
      </c>
    </row>
    <row r="4020" spans="1:10" ht="14.5" x14ac:dyDescent="0.35">
      <c r="A4020" s="202">
        <v>39217</v>
      </c>
      <c r="B4020" s="202" t="s">
        <v>4670</v>
      </c>
      <c r="D4020" s="207">
        <v>24</v>
      </c>
      <c r="E4020" s="207" t="s">
        <v>215</v>
      </c>
      <c r="F4020" s="208">
        <v>2020</v>
      </c>
      <c r="G4020" s="208">
        <v>374286</v>
      </c>
      <c r="H4020">
        <v>15372</v>
      </c>
      <c r="I4020">
        <v>1040</v>
      </c>
      <c r="J4020">
        <v>1614</v>
      </c>
    </row>
    <row r="4021" spans="1:10" ht="14.5" x14ac:dyDescent="0.35">
      <c r="A4021" s="202">
        <v>39217</v>
      </c>
      <c r="B4021" s="202" t="s">
        <v>3782</v>
      </c>
      <c r="D4021" s="207">
        <v>4</v>
      </c>
      <c r="E4021" s="207" t="s">
        <v>215</v>
      </c>
      <c r="F4021" s="208">
        <v>2020</v>
      </c>
      <c r="G4021" s="208">
        <v>6184334</v>
      </c>
      <c r="H4021">
        <v>109170</v>
      </c>
      <c r="I4021">
        <v>5720</v>
      </c>
      <c r="J4021">
        <v>8878</v>
      </c>
    </row>
    <row r="4022" spans="1:10" ht="14.5" x14ac:dyDescent="0.35">
      <c r="A4022" s="202">
        <v>39217</v>
      </c>
      <c r="B4022" s="202" t="s">
        <v>3783</v>
      </c>
      <c r="D4022" s="207">
        <v>5.0999999999999996</v>
      </c>
      <c r="E4022" s="207" t="s">
        <v>215</v>
      </c>
      <c r="F4022" s="208">
        <v>2020</v>
      </c>
      <c r="G4022" s="208">
        <v>13700</v>
      </c>
      <c r="H4022">
        <v>49943</v>
      </c>
      <c r="I4022">
        <v>1151</v>
      </c>
      <c r="J4022">
        <v>1787</v>
      </c>
    </row>
    <row r="4023" spans="1:10" ht="14.5" x14ac:dyDescent="0.35">
      <c r="A4023" s="202">
        <v>39217</v>
      </c>
      <c r="B4023" s="202" t="s">
        <v>4671</v>
      </c>
      <c r="D4023" s="207">
        <v>5.2</v>
      </c>
      <c r="E4023" s="207" t="s">
        <v>215</v>
      </c>
      <c r="F4023" s="208">
        <v>2020</v>
      </c>
      <c r="G4023" s="208">
        <v>25803</v>
      </c>
      <c r="H4023">
        <v>11969</v>
      </c>
      <c r="I4023">
        <v>1073</v>
      </c>
      <c r="J4023">
        <v>1666</v>
      </c>
    </row>
    <row r="4024" spans="1:10" ht="14.5" x14ac:dyDescent="0.35">
      <c r="A4024" s="202">
        <v>39217</v>
      </c>
      <c r="B4024" s="202" t="s">
        <v>3784</v>
      </c>
      <c r="D4024" s="207">
        <v>9</v>
      </c>
      <c r="E4024" s="207" t="s">
        <v>215</v>
      </c>
      <c r="F4024" s="208">
        <v>2020</v>
      </c>
      <c r="G4024" s="208">
        <v>463364</v>
      </c>
      <c r="H4024">
        <v>2519</v>
      </c>
      <c r="I4024">
        <v>3163</v>
      </c>
      <c r="J4024">
        <v>4910</v>
      </c>
    </row>
    <row r="4025" spans="1:10" ht="14.5" x14ac:dyDescent="0.35">
      <c r="A4025" s="202">
        <v>39306</v>
      </c>
      <c r="B4025" s="202" t="s">
        <v>3793</v>
      </c>
      <c r="D4025" s="207">
        <v>17.100000000000001</v>
      </c>
      <c r="E4025" s="207" t="s">
        <v>215</v>
      </c>
      <c r="F4025" s="208">
        <v>2020</v>
      </c>
      <c r="G4025">
        <v>3073</v>
      </c>
      <c r="H4025">
        <v>1414</v>
      </c>
      <c r="I4025">
        <v>72</v>
      </c>
      <c r="J4025">
        <v>78</v>
      </c>
    </row>
    <row r="4026" spans="1:10" ht="14.5" x14ac:dyDescent="0.35">
      <c r="A4026" s="202">
        <v>39306</v>
      </c>
      <c r="B4026" s="202" t="s">
        <v>4672</v>
      </c>
      <c r="D4026" s="207">
        <v>17.2</v>
      </c>
      <c r="E4026" s="207" t="s">
        <v>215</v>
      </c>
      <c r="F4026" s="208">
        <v>2020</v>
      </c>
      <c r="G4026" s="207">
        <v>0</v>
      </c>
      <c r="H4026">
        <v>0</v>
      </c>
      <c r="I4026">
        <v>0</v>
      </c>
      <c r="J4026">
        <v>0</v>
      </c>
    </row>
    <row r="4027" spans="1:10" ht="14.5" x14ac:dyDescent="0.35">
      <c r="A4027" s="202">
        <v>39306</v>
      </c>
      <c r="B4027" s="202" t="s">
        <v>4673</v>
      </c>
      <c r="D4027" s="207">
        <v>2.1</v>
      </c>
      <c r="E4027" s="207" t="s">
        <v>215</v>
      </c>
      <c r="F4027" s="208">
        <v>2020</v>
      </c>
      <c r="G4027" s="208">
        <v>1505</v>
      </c>
      <c r="H4027">
        <v>1709</v>
      </c>
      <c r="I4027">
        <v>59</v>
      </c>
      <c r="J4027">
        <v>60</v>
      </c>
    </row>
    <row r="4028" spans="1:10" ht="14.5" x14ac:dyDescent="0.35">
      <c r="A4028" s="202">
        <v>39306</v>
      </c>
      <c r="B4028" s="202" t="s">
        <v>3794</v>
      </c>
      <c r="D4028" s="207">
        <v>23</v>
      </c>
      <c r="E4028" s="207" t="s">
        <v>215</v>
      </c>
      <c r="F4028" s="208">
        <v>2020</v>
      </c>
      <c r="G4028" s="208">
        <v>1347031</v>
      </c>
      <c r="H4028">
        <v>24123</v>
      </c>
      <c r="I4028">
        <v>1501</v>
      </c>
      <c r="J4028">
        <v>1934</v>
      </c>
    </row>
    <row r="4029" spans="1:10" ht="14.5" x14ac:dyDescent="0.35">
      <c r="A4029" s="202">
        <v>39306</v>
      </c>
      <c r="B4029" s="202" t="s">
        <v>3795</v>
      </c>
      <c r="D4029" s="207">
        <v>24</v>
      </c>
      <c r="E4029" s="207" t="s">
        <v>215</v>
      </c>
      <c r="F4029" s="208">
        <v>2020</v>
      </c>
      <c r="G4029" s="208">
        <v>27642432</v>
      </c>
      <c r="H4029">
        <v>523222</v>
      </c>
      <c r="I4029">
        <v>40696</v>
      </c>
      <c r="J4029">
        <v>38020</v>
      </c>
    </row>
    <row r="4030" spans="1:10" ht="14.5" x14ac:dyDescent="0.35">
      <c r="A4030" s="202">
        <v>39306</v>
      </c>
      <c r="B4030" s="202" t="s">
        <v>3790</v>
      </c>
      <c r="D4030" s="207">
        <v>5.0999999999999996</v>
      </c>
      <c r="E4030" s="207" t="s">
        <v>215</v>
      </c>
      <c r="F4030" s="208">
        <v>2020</v>
      </c>
      <c r="G4030" s="208">
        <v>312794</v>
      </c>
      <c r="H4030">
        <v>12088</v>
      </c>
      <c r="I4030">
        <v>548</v>
      </c>
      <c r="J4030">
        <v>519</v>
      </c>
    </row>
    <row r="4031" spans="1:10" ht="14.5" x14ac:dyDescent="0.35">
      <c r="A4031" s="202">
        <v>39306</v>
      </c>
      <c r="B4031" s="202" t="s">
        <v>3791</v>
      </c>
      <c r="D4031" s="207">
        <v>5.2</v>
      </c>
      <c r="E4031" s="207" t="s">
        <v>215</v>
      </c>
      <c r="F4031" s="208">
        <v>2020</v>
      </c>
      <c r="G4031" s="208">
        <v>43170</v>
      </c>
      <c r="H4031">
        <v>1992</v>
      </c>
      <c r="I4031">
        <v>169</v>
      </c>
      <c r="J4031">
        <v>167</v>
      </c>
    </row>
    <row r="4032" spans="1:10" ht="14.5" x14ac:dyDescent="0.35">
      <c r="A4032" s="202">
        <v>39306</v>
      </c>
      <c r="B4032" s="202" t="s">
        <v>3792</v>
      </c>
      <c r="D4032" s="207">
        <v>9</v>
      </c>
      <c r="E4032" s="207" t="s">
        <v>215</v>
      </c>
      <c r="F4032" s="208">
        <v>2020</v>
      </c>
      <c r="G4032" s="208">
        <v>345</v>
      </c>
      <c r="H4032">
        <v>619</v>
      </c>
      <c r="I4032">
        <v>14</v>
      </c>
      <c r="J4032">
        <v>21</v>
      </c>
    </row>
    <row r="4033" spans="1:10" ht="14.5" x14ac:dyDescent="0.35">
      <c r="A4033" s="202">
        <v>39322</v>
      </c>
      <c r="B4033" s="202" t="s">
        <v>3796</v>
      </c>
      <c r="D4033" s="207">
        <v>1</v>
      </c>
      <c r="E4033" s="207" t="s">
        <v>215</v>
      </c>
      <c r="F4033" s="208">
        <v>2020</v>
      </c>
      <c r="G4033" s="208">
        <v>79769</v>
      </c>
      <c r="H4033">
        <v>626</v>
      </c>
      <c r="I4033">
        <v>15</v>
      </c>
      <c r="J4033">
        <v>61</v>
      </c>
    </row>
    <row r="4034" spans="1:10" ht="14.5" x14ac:dyDescent="0.35">
      <c r="A4034" s="202">
        <v>39322</v>
      </c>
      <c r="B4034" s="202" t="s">
        <v>4674</v>
      </c>
      <c r="D4034" s="207">
        <v>17.100000000000001</v>
      </c>
      <c r="E4034" s="207" t="s">
        <v>215</v>
      </c>
      <c r="F4034" s="208">
        <v>2020</v>
      </c>
      <c r="G4034">
        <v>152128</v>
      </c>
      <c r="H4034">
        <v>17880</v>
      </c>
      <c r="I4034">
        <v>415</v>
      </c>
      <c r="J4034">
        <v>1752</v>
      </c>
    </row>
    <row r="4035" spans="1:10" ht="14.5" x14ac:dyDescent="0.35">
      <c r="A4035" s="202">
        <v>39322</v>
      </c>
      <c r="B4035" s="202" t="s">
        <v>4675</v>
      </c>
      <c r="D4035" s="207">
        <v>17.2</v>
      </c>
      <c r="E4035" s="207" t="s">
        <v>215</v>
      </c>
      <c r="F4035" s="208">
        <v>2020</v>
      </c>
      <c r="G4035" s="207">
        <v>36903</v>
      </c>
      <c r="H4035">
        <v>836</v>
      </c>
      <c r="I4035">
        <v>19</v>
      </c>
      <c r="J4035">
        <v>82</v>
      </c>
    </row>
    <row r="4036" spans="1:10" ht="14.5" x14ac:dyDescent="0.35">
      <c r="A4036" s="202">
        <v>39322</v>
      </c>
      <c r="B4036" s="202" t="s">
        <v>4676</v>
      </c>
      <c r="D4036" s="207">
        <v>19.100000000000001</v>
      </c>
      <c r="E4036" s="207" t="s">
        <v>215</v>
      </c>
      <c r="F4036" s="208">
        <v>2020</v>
      </c>
      <c r="G4036" s="209">
        <v>82863</v>
      </c>
      <c r="H4036">
        <v>435</v>
      </c>
      <c r="I4036">
        <v>10</v>
      </c>
      <c r="J4036">
        <v>43</v>
      </c>
    </row>
    <row r="4037" spans="1:10" ht="14.5" x14ac:dyDescent="0.35">
      <c r="A4037" s="202">
        <v>39322</v>
      </c>
      <c r="B4037" s="202" t="s">
        <v>4677</v>
      </c>
      <c r="D4037" s="207">
        <v>19.2</v>
      </c>
      <c r="E4037" s="207" t="s">
        <v>215</v>
      </c>
      <c r="F4037">
        <v>2020</v>
      </c>
      <c r="G4037" s="210">
        <v>42271</v>
      </c>
      <c r="H4037">
        <v>0</v>
      </c>
      <c r="I4037">
        <v>0</v>
      </c>
      <c r="J4037">
        <v>0</v>
      </c>
    </row>
    <row r="4038" spans="1:10" ht="14.5" x14ac:dyDescent="0.35">
      <c r="A4038" s="202">
        <v>39322</v>
      </c>
      <c r="B4038" s="202" t="s">
        <v>4678</v>
      </c>
      <c r="D4038" s="207">
        <v>21.1</v>
      </c>
      <c r="E4038" s="207" t="s">
        <v>215</v>
      </c>
      <c r="F4038" s="208">
        <v>2020</v>
      </c>
      <c r="G4038" s="208">
        <v>42497</v>
      </c>
      <c r="H4038">
        <v>80</v>
      </c>
      <c r="I4038">
        <v>2</v>
      </c>
      <c r="J4038">
        <v>8</v>
      </c>
    </row>
    <row r="4039" spans="1:10" ht="14.5" x14ac:dyDescent="0.35">
      <c r="A4039" s="202">
        <v>39322</v>
      </c>
      <c r="B4039" s="202" t="s">
        <v>4679</v>
      </c>
      <c r="D4039" s="207">
        <v>4</v>
      </c>
      <c r="E4039" s="207" t="s">
        <v>215</v>
      </c>
      <c r="F4039" s="208">
        <v>2020</v>
      </c>
      <c r="G4039" s="208">
        <v>268716</v>
      </c>
      <c r="H4039">
        <v>495</v>
      </c>
      <c r="I4039">
        <v>11</v>
      </c>
      <c r="J4039">
        <v>49</v>
      </c>
    </row>
    <row r="4040" spans="1:10" ht="14.5" x14ac:dyDescent="0.35">
      <c r="A4040" s="202">
        <v>39322</v>
      </c>
      <c r="B4040" s="202" t="s">
        <v>3797</v>
      </c>
      <c r="D4040" s="207">
        <v>9</v>
      </c>
      <c r="E4040" s="207" t="s">
        <v>215</v>
      </c>
      <c r="F4040" s="208">
        <v>2020</v>
      </c>
      <c r="G4040" s="208">
        <v>1405419</v>
      </c>
      <c r="H4040">
        <v>18894</v>
      </c>
      <c r="I4040">
        <v>438</v>
      </c>
      <c r="J4040">
        <v>1851</v>
      </c>
    </row>
    <row r="4041" spans="1:10" ht="14.5" x14ac:dyDescent="0.35">
      <c r="A4041" s="202">
        <v>39551</v>
      </c>
      <c r="B4041" s="202" t="s">
        <v>3798</v>
      </c>
      <c r="D4041" s="207">
        <v>24</v>
      </c>
      <c r="E4041" s="207" t="s">
        <v>215</v>
      </c>
      <c r="F4041" s="208">
        <v>2020</v>
      </c>
      <c r="G4041" s="208">
        <v>42329</v>
      </c>
      <c r="H4041">
        <v>6889</v>
      </c>
      <c r="I4041">
        <v>0</v>
      </c>
      <c r="J4041">
        <v>3097</v>
      </c>
    </row>
    <row r="4042" spans="1:10" ht="14.5" x14ac:dyDescent="0.35">
      <c r="A4042" s="202">
        <v>39845</v>
      </c>
      <c r="B4042" s="202" t="s">
        <v>3799</v>
      </c>
      <c r="D4042" s="207">
        <v>1</v>
      </c>
      <c r="E4042" s="207" t="s">
        <v>215</v>
      </c>
      <c r="F4042" s="208">
        <v>2020</v>
      </c>
      <c r="G4042" s="208">
        <v>9944968</v>
      </c>
      <c r="H4042">
        <v>159559</v>
      </c>
      <c r="I4042">
        <v>14734</v>
      </c>
      <c r="J4042">
        <v>9867</v>
      </c>
    </row>
    <row r="4043" spans="1:10" ht="14.5" x14ac:dyDescent="0.35">
      <c r="A4043" s="202">
        <v>39845</v>
      </c>
      <c r="B4043" s="202" t="s">
        <v>3802</v>
      </c>
      <c r="D4043" s="207">
        <v>17.100000000000001</v>
      </c>
      <c r="E4043" s="207" t="s">
        <v>215</v>
      </c>
      <c r="F4043" s="208">
        <v>2020</v>
      </c>
      <c r="G4043">
        <v>186201</v>
      </c>
      <c r="H4043">
        <v>13272</v>
      </c>
      <c r="I4043">
        <v>1276</v>
      </c>
      <c r="J4043">
        <v>913</v>
      </c>
    </row>
    <row r="4044" spans="1:10" ht="14.5" x14ac:dyDescent="0.35">
      <c r="A4044" s="202">
        <v>39845</v>
      </c>
      <c r="B4044" s="202" t="s">
        <v>3803</v>
      </c>
      <c r="D4044" s="207">
        <v>17.2</v>
      </c>
      <c r="E4044" s="207" t="s">
        <v>215</v>
      </c>
      <c r="F4044" s="208">
        <v>2020</v>
      </c>
      <c r="G4044" s="207">
        <v>4218695</v>
      </c>
      <c r="H4044">
        <v>177800</v>
      </c>
      <c r="I4044">
        <v>15913</v>
      </c>
      <c r="J4044">
        <v>10846</v>
      </c>
    </row>
    <row r="4045" spans="1:10" ht="14.5" x14ac:dyDescent="0.35">
      <c r="A4045" s="202">
        <v>39845</v>
      </c>
      <c r="B4045" s="202" t="s">
        <v>3804</v>
      </c>
      <c r="D4045" s="207">
        <v>18</v>
      </c>
      <c r="E4045" s="207" t="s">
        <v>215</v>
      </c>
      <c r="F4045" s="208">
        <v>2020</v>
      </c>
      <c r="G4045" s="208">
        <v>6675</v>
      </c>
      <c r="H4045">
        <v>3884</v>
      </c>
      <c r="I4045">
        <v>315</v>
      </c>
      <c r="J4045">
        <v>208</v>
      </c>
    </row>
    <row r="4046" spans="1:10" ht="14.5" x14ac:dyDescent="0.35">
      <c r="A4046" s="202">
        <v>39845</v>
      </c>
      <c r="B4046" s="202" t="s">
        <v>4680</v>
      </c>
      <c r="D4046" s="207">
        <v>19.3</v>
      </c>
      <c r="E4046" s="207" t="s">
        <v>215</v>
      </c>
      <c r="F4046">
        <v>2020</v>
      </c>
      <c r="G4046" s="209">
        <v>306</v>
      </c>
      <c r="H4046">
        <v>1298</v>
      </c>
      <c r="I4046">
        <v>105</v>
      </c>
      <c r="J4046">
        <v>70</v>
      </c>
    </row>
    <row r="4047" spans="1:10" ht="14.5" x14ac:dyDescent="0.35">
      <c r="A4047" s="202">
        <v>39845</v>
      </c>
      <c r="B4047" s="202" t="s">
        <v>3805</v>
      </c>
      <c r="D4047" s="207">
        <v>19.399999999999999</v>
      </c>
      <c r="E4047" s="207" t="s">
        <v>215</v>
      </c>
      <c r="F4047">
        <v>2020</v>
      </c>
      <c r="G4047" s="210">
        <v>91188</v>
      </c>
      <c r="H4047">
        <v>0</v>
      </c>
      <c r="I4047">
        <v>0</v>
      </c>
      <c r="J4047">
        <v>0</v>
      </c>
    </row>
    <row r="4048" spans="1:10" ht="14.5" x14ac:dyDescent="0.35">
      <c r="A4048" s="202">
        <v>39845</v>
      </c>
      <c r="B4048" s="202" t="s">
        <v>3800</v>
      </c>
      <c r="D4048" s="207">
        <v>2.1</v>
      </c>
      <c r="E4048" s="207" t="s">
        <v>215</v>
      </c>
      <c r="F4048" s="208">
        <v>2020</v>
      </c>
      <c r="G4048" s="208">
        <v>25977613</v>
      </c>
      <c r="H4048">
        <v>155033</v>
      </c>
      <c r="I4048">
        <v>15519</v>
      </c>
      <c r="J4048">
        <v>9909</v>
      </c>
    </row>
    <row r="4049" spans="1:10" ht="14.5" x14ac:dyDescent="0.35">
      <c r="A4049" s="202">
        <v>39845</v>
      </c>
      <c r="B4049" s="202" t="s">
        <v>4681</v>
      </c>
      <c r="D4049" s="207">
        <v>21.2</v>
      </c>
      <c r="E4049" s="207" t="s">
        <v>215</v>
      </c>
      <c r="F4049" s="208">
        <v>2020</v>
      </c>
      <c r="G4049" s="208">
        <v>12826</v>
      </c>
      <c r="H4049">
        <v>311</v>
      </c>
      <c r="I4049">
        <v>25</v>
      </c>
      <c r="J4049">
        <v>17</v>
      </c>
    </row>
    <row r="4050" spans="1:10" ht="14.5" x14ac:dyDescent="0.35">
      <c r="A4050" s="202">
        <v>39845</v>
      </c>
      <c r="B4050" s="202" t="s">
        <v>4682</v>
      </c>
      <c r="D4050" s="207">
        <v>24</v>
      </c>
      <c r="E4050" s="207" t="s">
        <v>215</v>
      </c>
      <c r="F4050" s="208">
        <v>2020</v>
      </c>
      <c r="G4050" s="208">
        <v>2988656</v>
      </c>
      <c r="H4050">
        <v>15839</v>
      </c>
      <c r="I4050">
        <v>1484</v>
      </c>
      <c r="J4050">
        <v>1050</v>
      </c>
    </row>
    <row r="4051" spans="1:10" ht="14.5" x14ac:dyDescent="0.35">
      <c r="A4051" s="202">
        <v>39845</v>
      </c>
      <c r="B4051" s="202" t="s">
        <v>3801</v>
      </c>
      <c r="D4051" s="207">
        <v>9</v>
      </c>
      <c r="E4051" s="207" t="s">
        <v>215</v>
      </c>
      <c r="F4051" s="208">
        <v>2020</v>
      </c>
      <c r="G4051" s="208">
        <v>124303</v>
      </c>
      <c r="H4051">
        <v>76698</v>
      </c>
      <c r="I4051">
        <v>4717</v>
      </c>
      <c r="J4051">
        <v>3118</v>
      </c>
    </row>
    <row r="4052" spans="1:10" ht="14.5" x14ac:dyDescent="0.35">
      <c r="A4052" s="202">
        <v>39950</v>
      </c>
      <c r="B4052" s="202" t="s">
        <v>3806</v>
      </c>
      <c r="D4052" s="207">
        <v>19.100000000000001</v>
      </c>
      <c r="E4052" s="207" t="s">
        <v>215</v>
      </c>
      <c r="F4052" s="208">
        <v>2020</v>
      </c>
      <c r="G4052" s="209">
        <v>12098</v>
      </c>
      <c r="H4052">
        <v>7951</v>
      </c>
      <c r="I4052">
        <v>823</v>
      </c>
      <c r="J4052">
        <v>476</v>
      </c>
    </row>
    <row r="4053" spans="1:10" ht="14.5" x14ac:dyDescent="0.35">
      <c r="A4053" s="202">
        <v>39950</v>
      </c>
      <c r="B4053" s="202" t="s">
        <v>3807</v>
      </c>
      <c r="D4053" s="207">
        <v>19.2</v>
      </c>
      <c r="E4053" s="207" t="s">
        <v>215</v>
      </c>
      <c r="F4053">
        <v>2020</v>
      </c>
      <c r="G4053" s="210">
        <v>319320</v>
      </c>
      <c r="H4053">
        <v>0</v>
      </c>
      <c r="I4053">
        <v>0</v>
      </c>
      <c r="J4053">
        <v>0</v>
      </c>
    </row>
    <row r="4054" spans="1:10" ht="14.5" x14ac:dyDescent="0.35">
      <c r="A4054" s="202">
        <v>39950</v>
      </c>
      <c r="B4054" s="202" t="s">
        <v>3808</v>
      </c>
      <c r="D4054" s="207">
        <v>21.1</v>
      </c>
      <c r="E4054" s="207" t="s">
        <v>215</v>
      </c>
      <c r="F4054" s="208">
        <v>2020</v>
      </c>
      <c r="G4054" s="208">
        <v>337112</v>
      </c>
      <c r="H4054">
        <v>8027</v>
      </c>
      <c r="I4054">
        <v>885</v>
      </c>
      <c r="J4054">
        <v>412</v>
      </c>
    </row>
    <row r="4055" spans="1:10" ht="14.5" x14ac:dyDescent="0.35">
      <c r="A4055" s="202">
        <v>40010</v>
      </c>
      <c r="B4055" s="202" t="s">
        <v>3810</v>
      </c>
      <c r="D4055" s="207">
        <v>19.100000000000001</v>
      </c>
      <c r="E4055" s="207" t="s">
        <v>215</v>
      </c>
      <c r="F4055" s="208">
        <v>2020</v>
      </c>
      <c r="G4055" s="209">
        <v>381</v>
      </c>
      <c r="H4055">
        <v>59300</v>
      </c>
      <c r="I4055">
        <v>0</v>
      </c>
      <c r="J4055">
        <v>1112</v>
      </c>
    </row>
    <row r="4056" spans="1:10" ht="14.5" x14ac:dyDescent="0.35">
      <c r="A4056" s="202">
        <v>40010</v>
      </c>
      <c r="B4056" s="202" t="s">
        <v>3811</v>
      </c>
      <c r="D4056" s="207">
        <v>19.2</v>
      </c>
      <c r="E4056" s="207" t="s">
        <v>215</v>
      </c>
      <c r="F4056">
        <v>2020</v>
      </c>
      <c r="G4056" s="210">
        <v>1761254</v>
      </c>
      <c r="H4056">
        <v>0</v>
      </c>
      <c r="I4056">
        <v>0</v>
      </c>
      <c r="J4056">
        <v>0</v>
      </c>
    </row>
    <row r="4057" spans="1:10" ht="14.5" x14ac:dyDescent="0.35">
      <c r="A4057" s="202">
        <v>40010</v>
      </c>
      <c r="B4057" s="202" t="s">
        <v>3812</v>
      </c>
      <c r="D4057" s="207">
        <v>21.1</v>
      </c>
      <c r="E4057" s="207" t="s">
        <v>215</v>
      </c>
      <c r="F4057" s="208">
        <v>2020</v>
      </c>
      <c r="G4057" s="208">
        <v>782813</v>
      </c>
      <c r="H4057">
        <v>35710</v>
      </c>
      <c r="I4057">
        <v>0</v>
      </c>
      <c r="J4057">
        <v>679</v>
      </c>
    </row>
    <row r="4058" spans="1:10" ht="14.5" x14ac:dyDescent="0.35">
      <c r="A4058" s="202">
        <v>40010</v>
      </c>
      <c r="B4058" s="202" t="s">
        <v>3809</v>
      </c>
      <c r="D4058" s="207">
        <v>9</v>
      </c>
      <c r="E4058" s="207" t="s">
        <v>215</v>
      </c>
      <c r="F4058" s="208">
        <v>2020</v>
      </c>
      <c r="G4058" s="208">
        <v>4719</v>
      </c>
      <c r="H4058">
        <v>220</v>
      </c>
      <c r="I4058">
        <v>0</v>
      </c>
      <c r="J4058">
        <v>4</v>
      </c>
    </row>
    <row r="4059" spans="1:10" ht="14.5" x14ac:dyDescent="0.35">
      <c r="A4059" s="202">
        <v>40045</v>
      </c>
      <c r="B4059" s="202" t="s">
        <v>3813</v>
      </c>
      <c r="D4059" s="207">
        <v>1</v>
      </c>
      <c r="E4059" s="207" t="s">
        <v>215</v>
      </c>
      <c r="F4059" s="208">
        <v>2020</v>
      </c>
      <c r="G4059" s="208">
        <v>20489</v>
      </c>
      <c r="H4059">
        <v>979</v>
      </c>
      <c r="I4059">
        <v>123</v>
      </c>
      <c r="J4059">
        <v>120</v>
      </c>
    </row>
    <row r="4060" spans="1:10" ht="14.5" x14ac:dyDescent="0.35">
      <c r="A4060" s="202">
        <v>40045</v>
      </c>
      <c r="B4060" s="202" t="s">
        <v>3818</v>
      </c>
      <c r="D4060" s="207">
        <v>17.100000000000001</v>
      </c>
      <c r="E4060" s="207" t="s">
        <v>215</v>
      </c>
      <c r="F4060" s="208">
        <v>2020</v>
      </c>
      <c r="G4060">
        <v>66667</v>
      </c>
      <c r="H4060">
        <v>4087</v>
      </c>
      <c r="I4060">
        <v>146</v>
      </c>
      <c r="J4060">
        <v>332</v>
      </c>
    </row>
    <row r="4061" spans="1:10" ht="14.5" x14ac:dyDescent="0.35">
      <c r="A4061" s="202">
        <v>40045</v>
      </c>
      <c r="B4061" s="202" t="s">
        <v>3819</v>
      </c>
      <c r="D4061" s="207">
        <v>17.2</v>
      </c>
      <c r="E4061" s="207" t="s">
        <v>215</v>
      </c>
      <c r="F4061" s="208">
        <v>2020</v>
      </c>
      <c r="G4061" s="207">
        <v>746778</v>
      </c>
      <c r="H4061">
        <v>8042</v>
      </c>
      <c r="I4061">
        <v>1164</v>
      </c>
      <c r="J4061">
        <v>1028</v>
      </c>
    </row>
    <row r="4062" spans="1:10" ht="14.5" x14ac:dyDescent="0.35">
      <c r="A4062" s="202">
        <v>40045</v>
      </c>
      <c r="B4062" s="202" t="s">
        <v>3820</v>
      </c>
      <c r="D4062" s="207">
        <v>19.3</v>
      </c>
      <c r="E4062" s="207" t="s">
        <v>215</v>
      </c>
      <c r="F4062">
        <v>2020</v>
      </c>
      <c r="G4062" s="209">
        <v>6510</v>
      </c>
      <c r="H4062">
        <v>21826</v>
      </c>
      <c r="I4062">
        <v>1278</v>
      </c>
      <c r="J4062">
        <v>3196</v>
      </c>
    </row>
    <row r="4063" spans="1:10" ht="14.5" x14ac:dyDescent="0.35">
      <c r="A4063" s="202">
        <v>40045</v>
      </c>
      <c r="B4063" s="202" t="s">
        <v>3821</v>
      </c>
      <c r="D4063" s="207">
        <v>19.399999999999999</v>
      </c>
      <c r="E4063" s="207" t="s">
        <v>215</v>
      </c>
      <c r="F4063">
        <v>2020</v>
      </c>
      <c r="G4063" s="210">
        <v>4191458</v>
      </c>
      <c r="H4063">
        <v>0</v>
      </c>
      <c r="I4063">
        <v>0</v>
      </c>
      <c r="J4063">
        <v>0</v>
      </c>
    </row>
    <row r="4064" spans="1:10" ht="14.5" x14ac:dyDescent="0.35">
      <c r="A4064" s="202">
        <v>40045</v>
      </c>
      <c r="B4064" s="202" t="s">
        <v>3814</v>
      </c>
      <c r="D4064" s="207">
        <v>2.1</v>
      </c>
      <c r="E4064" s="207" t="s">
        <v>215</v>
      </c>
      <c r="F4064" s="208">
        <v>2020</v>
      </c>
      <c r="G4064" s="208">
        <v>9547</v>
      </c>
      <c r="H4064">
        <v>2359</v>
      </c>
      <c r="I4064">
        <v>257</v>
      </c>
      <c r="J4064">
        <v>259</v>
      </c>
    </row>
    <row r="4065" spans="1:10" ht="14.5" x14ac:dyDescent="0.35">
      <c r="A4065" s="202">
        <v>40045</v>
      </c>
      <c r="B4065" s="202" t="s">
        <v>3822</v>
      </c>
      <c r="D4065" s="207">
        <v>21.2</v>
      </c>
      <c r="E4065" s="207" t="s">
        <v>215</v>
      </c>
      <c r="F4065" s="208">
        <v>2020</v>
      </c>
      <c r="G4065" s="208">
        <v>554804</v>
      </c>
      <c r="H4065">
        <v>5456</v>
      </c>
      <c r="I4065">
        <v>370</v>
      </c>
      <c r="J4065">
        <v>940</v>
      </c>
    </row>
    <row r="4066" spans="1:10" ht="14.5" x14ac:dyDescent="0.35">
      <c r="A4066" s="202">
        <v>40045</v>
      </c>
      <c r="B4066" s="202" t="s">
        <v>3823</v>
      </c>
      <c r="D4066" s="207">
        <v>23</v>
      </c>
      <c r="E4066" s="207" t="s">
        <v>215</v>
      </c>
      <c r="F4066" s="208">
        <v>2020</v>
      </c>
      <c r="G4066" s="208">
        <v>177823</v>
      </c>
      <c r="H4066">
        <v>1381</v>
      </c>
      <c r="I4066">
        <v>331</v>
      </c>
      <c r="J4066">
        <v>259</v>
      </c>
    </row>
    <row r="4067" spans="1:10" ht="14.5" x14ac:dyDescent="0.35">
      <c r="A4067" s="202">
        <v>40045</v>
      </c>
      <c r="B4067" s="202" t="s">
        <v>4683</v>
      </c>
      <c r="D4067" s="207">
        <v>3</v>
      </c>
      <c r="E4067" s="207" t="s">
        <v>215</v>
      </c>
      <c r="F4067" s="208">
        <v>2020</v>
      </c>
      <c r="G4067" s="208">
        <v>65498</v>
      </c>
      <c r="H4067">
        <v>2862</v>
      </c>
      <c r="I4067">
        <v>69</v>
      </c>
      <c r="J4067">
        <v>206</v>
      </c>
    </row>
    <row r="4068" spans="1:10" ht="14.5" x14ac:dyDescent="0.35">
      <c r="A4068" s="202">
        <v>40045</v>
      </c>
      <c r="B4068" s="202" t="s">
        <v>3815</v>
      </c>
      <c r="D4068" s="207">
        <v>5.0999999999999996</v>
      </c>
      <c r="E4068" s="207" t="s">
        <v>215</v>
      </c>
      <c r="F4068" s="208">
        <v>2020</v>
      </c>
      <c r="G4068" s="208">
        <v>1468103</v>
      </c>
      <c r="H4068">
        <v>22699</v>
      </c>
      <c r="I4068">
        <v>1271</v>
      </c>
      <c r="J4068">
        <v>2041</v>
      </c>
    </row>
    <row r="4069" spans="1:10" ht="14.5" x14ac:dyDescent="0.35">
      <c r="A4069" s="202">
        <v>40045</v>
      </c>
      <c r="B4069" s="202" t="s">
        <v>3816</v>
      </c>
      <c r="D4069" s="207">
        <v>5.2</v>
      </c>
      <c r="E4069" s="207" t="s">
        <v>215</v>
      </c>
      <c r="F4069" s="208">
        <v>2020</v>
      </c>
      <c r="G4069" s="208">
        <v>818582</v>
      </c>
      <c r="H4069">
        <v>15541</v>
      </c>
      <c r="I4069">
        <v>823</v>
      </c>
      <c r="J4069">
        <v>1333</v>
      </c>
    </row>
    <row r="4070" spans="1:10" ht="14.5" x14ac:dyDescent="0.35">
      <c r="A4070" s="202">
        <v>40045</v>
      </c>
      <c r="B4070" s="202" t="s">
        <v>3817</v>
      </c>
      <c r="D4070" s="207">
        <v>9</v>
      </c>
      <c r="E4070" s="207" t="s">
        <v>215</v>
      </c>
      <c r="F4070" s="208">
        <v>2020</v>
      </c>
      <c r="G4070" s="208">
        <v>8875265</v>
      </c>
      <c r="H4070">
        <v>79146</v>
      </c>
      <c r="I4070">
        <v>2057</v>
      </c>
      <c r="J4070">
        <v>7240</v>
      </c>
    </row>
    <row r="4071" spans="1:10" ht="14.5" x14ac:dyDescent="0.35">
      <c r="A4071" s="202">
        <v>40088</v>
      </c>
      <c r="B4071" s="202" t="s">
        <v>3824</v>
      </c>
      <c r="D4071" s="207">
        <v>17.100000000000001</v>
      </c>
      <c r="E4071" s="207" t="s">
        <v>215</v>
      </c>
      <c r="F4071" s="208">
        <v>2020</v>
      </c>
      <c r="G4071">
        <v>4836</v>
      </c>
      <c r="H4071">
        <v>150</v>
      </c>
      <c r="I4071">
        <v>0</v>
      </c>
      <c r="J4071">
        <v>21</v>
      </c>
    </row>
    <row r="4072" spans="1:10" ht="14.5" x14ac:dyDescent="0.35">
      <c r="A4072" s="202">
        <v>40088</v>
      </c>
      <c r="B4072" s="202" t="s">
        <v>4684</v>
      </c>
      <c r="D4072" s="207">
        <v>17.2</v>
      </c>
      <c r="E4072" s="207" t="s">
        <v>215</v>
      </c>
      <c r="F4072" s="208">
        <v>2020</v>
      </c>
      <c r="G4072" s="207">
        <v>0</v>
      </c>
      <c r="H4072">
        <v>0</v>
      </c>
      <c r="I4072">
        <v>0</v>
      </c>
      <c r="J4072">
        <v>0</v>
      </c>
    </row>
    <row r="4073" spans="1:10" ht="14.5" x14ac:dyDescent="0.35">
      <c r="A4073" s="202">
        <v>40088</v>
      </c>
      <c r="B4073" s="202" t="s">
        <v>4685</v>
      </c>
      <c r="D4073" s="207">
        <v>19.3</v>
      </c>
      <c r="E4073" s="207" t="s">
        <v>215</v>
      </c>
      <c r="F4073">
        <v>2020</v>
      </c>
      <c r="G4073" s="209">
        <v>0</v>
      </c>
      <c r="H4073">
        <v>29019</v>
      </c>
      <c r="I4073">
        <v>0</v>
      </c>
      <c r="J4073">
        <v>2709</v>
      </c>
    </row>
    <row r="4074" spans="1:10" ht="14.5" x14ac:dyDescent="0.35">
      <c r="A4074" s="202">
        <v>40088</v>
      </c>
      <c r="B4074" s="202" t="s">
        <v>3825</v>
      </c>
      <c r="D4074" s="207">
        <v>19.399999999999999</v>
      </c>
      <c r="E4074" s="207" t="s">
        <v>215</v>
      </c>
      <c r="F4074">
        <v>2020</v>
      </c>
      <c r="G4074" s="210">
        <v>849786</v>
      </c>
      <c r="H4074">
        <v>0</v>
      </c>
      <c r="I4074">
        <v>0</v>
      </c>
      <c r="J4074">
        <v>0</v>
      </c>
    </row>
    <row r="4075" spans="1:10" ht="14.5" x14ac:dyDescent="0.35">
      <c r="A4075" s="202">
        <v>40088</v>
      </c>
      <c r="B4075" s="202" t="s">
        <v>3826</v>
      </c>
      <c r="D4075" s="207">
        <v>21.2</v>
      </c>
      <c r="E4075" s="207" t="s">
        <v>215</v>
      </c>
      <c r="F4075" s="208">
        <v>2020</v>
      </c>
      <c r="G4075" s="208">
        <v>3303973</v>
      </c>
      <c r="H4075">
        <v>47102</v>
      </c>
      <c r="I4075">
        <v>0</v>
      </c>
      <c r="J4075">
        <v>6496</v>
      </c>
    </row>
    <row r="4076" spans="1:10" ht="14.5" x14ac:dyDescent="0.35">
      <c r="A4076" s="202">
        <v>40142</v>
      </c>
      <c r="B4076" s="202" t="s">
        <v>3827</v>
      </c>
      <c r="D4076" s="207">
        <v>1</v>
      </c>
      <c r="E4076" s="207" t="s">
        <v>215</v>
      </c>
      <c r="F4076" s="208">
        <v>2020</v>
      </c>
      <c r="G4076" s="208">
        <v>133991</v>
      </c>
      <c r="H4076">
        <v>1062</v>
      </c>
      <c r="I4076">
        <v>31</v>
      </c>
      <c r="J4076">
        <v>-33</v>
      </c>
    </row>
    <row r="4077" spans="1:10" ht="14.5" x14ac:dyDescent="0.35">
      <c r="A4077" s="202">
        <v>40142</v>
      </c>
      <c r="B4077" s="202" t="s">
        <v>3832</v>
      </c>
      <c r="D4077" s="207">
        <v>17.100000000000001</v>
      </c>
      <c r="E4077" s="207" t="s">
        <v>215</v>
      </c>
      <c r="F4077" s="208">
        <v>2020</v>
      </c>
      <c r="G4077">
        <v>884414</v>
      </c>
      <c r="H4077">
        <v>11112</v>
      </c>
      <c r="I4077">
        <v>563</v>
      </c>
      <c r="J4077">
        <v>616</v>
      </c>
    </row>
    <row r="4078" spans="1:10" ht="14.5" x14ac:dyDescent="0.35">
      <c r="A4078" s="202">
        <v>40142</v>
      </c>
      <c r="B4078" s="202" t="s">
        <v>3833</v>
      </c>
      <c r="D4078" s="207">
        <v>17.2</v>
      </c>
      <c r="E4078" s="207" t="s">
        <v>215</v>
      </c>
      <c r="F4078" s="208">
        <v>2020</v>
      </c>
      <c r="G4078" s="207">
        <v>77675</v>
      </c>
      <c r="H4078">
        <v>2514</v>
      </c>
      <c r="I4078">
        <v>113</v>
      </c>
      <c r="J4078">
        <v>144</v>
      </c>
    </row>
    <row r="4079" spans="1:10" ht="14.5" x14ac:dyDescent="0.35">
      <c r="A4079" s="202">
        <v>40142</v>
      </c>
      <c r="B4079" s="202" t="s">
        <v>4686</v>
      </c>
      <c r="D4079" s="207">
        <v>18</v>
      </c>
      <c r="E4079" s="207" t="s">
        <v>215</v>
      </c>
      <c r="F4079" s="208">
        <v>2020</v>
      </c>
      <c r="G4079" s="208">
        <v>140717</v>
      </c>
      <c r="H4079">
        <v>922</v>
      </c>
      <c r="I4079">
        <v>19</v>
      </c>
      <c r="J4079">
        <v>26</v>
      </c>
    </row>
    <row r="4080" spans="1:10" ht="14.5" x14ac:dyDescent="0.35">
      <c r="A4080" s="202">
        <v>40142</v>
      </c>
      <c r="B4080" s="202" t="s">
        <v>3834</v>
      </c>
      <c r="D4080" s="207">
        <v>19.3</v>
      </c>
      <c r="E4080" s="207" t="s">
        <v>215</v>
      </c>
      <c r="F4080">
        <v>2020</v>
      </c>
      <c r="G4080" s="209">
        <v>14252</v>
      </c>
      <c r="H4080">
        <v>24981</v>
      </c>
      <c r="I4080">
        <v>594</v>
      </c>
      <c r="J4080">
        <v>896</v>
      </c>
    </row>
    <row r="4081" spans="1:10" ht="14.5" x14ac:dyDescent="0.35">
      <c r="A4081" s="202">
        <v>40142</v>
      </c>
      <c r="B4081" s="202" t="s">
        <v>3835</v>
      </c>
      <c r="D4081" s="207">
        <v>19.399999999999999</v>
      </c>
      <c r="E4081" s="207" t="s">
        <v>215</v>
      </c>
      <c r="F4081">
        <v>2020</v>
      </c>
      <c r="G4081" s="210">
        <v>1184050</v>
      </c>
      <c r="H4081">
        <v>0</v>
      </c>
      <c r="I4081">
        <v>0</v>
      </c>
      <c r="J4081">
        <v>0</v>
      </c>
    </row>
    <row r="4082" spans="1:10" ht="14.5" x14ac:dyDescent="0.35">
      <c r="A4082" s="202">
        <v>40142</v>
      </c>
      <c r="B4082" s="202" t="s">
        <v>3828</v>
      </c>
      <c r="D4082" s="207">
        <v>2.1</v>
      </c>
      <c r="E4082" s="207" t="s">
        <v>215</v>
      </c>
      <c r="F4082" s="208">
        <v>2020</v>
      </c>
      <c r="G4082" s="208">
        <v>242874</v>
      </c>
      <c r="H4082">
        <v>2707</v>
      </c>
      <c r="I4082">
        <v>94</v>
      </c>
      <c r="J4082">
        <v>95</v>
      </c>
    </row>
    <row r="4083" spans="1:10" ht="14.5" x14ac:dyDescent="0.35">
      <c r="A4083" s="202">
        <v>40142</v>
      </c>
      <c r="B4083" s="202" t="s">
        <v>3836</v>
      </c>
      <c r="D4083" s="207">
        <v>21.2</v>
      </c>
      <c r="E4083" s="207" t="s">
        <v>215</v>
      </c>
      <c r="F4083" s="208">
        <v>2020</v>
      </c>
      <c r="G4083" s="208">
        <v>498521</v>
      </c>
      <c r="H4083">
        <v>8397</v>
      </c>
      <c r="I4083">
        <v>283</v>
      </c>
      <c r="J4083">
        <v>1203</v>
      </c>
    </row>
    <row r="4084" spans="1:10" ht="14.5" x14ac:dyDescent="0.35">
      <c r="A4084" s="202">
        <v>40142</v>
      </c>
      <c r="B4084" s="202" t="s">
        <v>3837</v>
      </c>
      <c r="D4084" s="207">
        <v>23</v>
      </c>
      <c r="E4084" s="207" t="s">
        <v>215</v>
      </c>
      <c r="F4084" s="208">
        <v>2020</v>
      </c>
      <c r="G4084" s="208">
        <v>4471</v>
      </c>
      <c r="H4084">
        <v>889</v>
      </c>
      <c r="I4084">
        <v>55</v>
      </c>
      <c r="J4084">
        <v>71</v>
      </c>
    </row>
    <row r="4085" spans="1:10" ht="14.5" x14ac:dyDescent="0.35">
      <c r="A4085" s="202">
        <v>40142</v>
      </c>
      <c r="B4085" s="202" t="s">
        <v>3829</v>
      </c>
      <c r="D4085" s="207">
        <v>5.0999999999999996</v>
      </c>
      <c r="E4085" s="207" t="s">
        <v>215</v>
      </c>
      <c r="F4085" s="208">
        <v>2020</v>
      </c>
      <c r="G4085" s="208">
        <v>647595</v>
      </c>
      <c r="H4085">
        <v>14112</v>
      </c>
      <c r="I4085">
        <v>640</v>
      </c>
      <c r="J4085">
        <v>606</v>
      </c>
    </row>
    <row r="4086" spans="1:10" ht="14.5" x14ac:dyDescent="0.35">
      <c r="A4086" s="202">
        <v>40142</v>
      </c>
      <c r="B4086" s="202" t="s">
        <v>3830</v>
      </c>
      <c r="D4086" s="207">
        <v>5.2</v>
      </c>
      <c r="E4086" s="207" t="s">
        <v>215</v>
      </c>
      <c r="F4086" s="208">
        <v>2020</v>
      </c>
      <c r="G4086" s="208">
        <v>1606566</v>
      </c>
      <c r="H4086">
        <v>28168</v>
      </c>
      <c r="I4086">
        <v>2396</v>
      </c>
      <c r="J4086">
        <v>2363</v>
      </c>
    </row>
    <row r="4087" spans="1:10" ht="14.5" x14ac:dyDescent="0.35">
      <c r="A4087" s="202">
        <v>40142</v>
      </c>
      <c r="B4087" s="202" t="s">
        <v>3831</v>
      </c>
      <c r="D4087" s="207">
        <v>9</v>
      </c>
      <c r="E4087" s="207" t="s">
        <v>215</v>
      </c>
      <c r="F4087" s="208">
        <v>2020</v>
      </c>
      <c r="G4087" s="208">
        <v>39134301</v>
      </c>
      <c r="H4087">
        <v>312678</v>
      </c>
      <c r="I4087">
        <v>7135</v>
      </c>
      <c r="J4087">
        <v>10622</v>
      </c>
    </row>
    <row r="4088" spans="1:10" ht="14.5" x14ac:dyDescent="0.35">
      <c r="A4088" s="202">
        <v>40150</v>
      </c>
      <c r="B4088" s="202" t="s">
        <v>3838</v>
      </c>
      <c r="D4088" s="207">
        <v>19.100000000000001</v>
      </c>
      <c r="E4088" s="207" t="s">
        <v>215</v>
      </c>
      <c r="F4088" s="208">
        <v>2020</v>
      </c>
      <c r="G4088" s="209">
        <v>134222</v>
      </c>
      <c r="H4088">
        <v>249135</v>
      </c>
      <c r="I4088">
        <v>17371</v>
      </c>
      <c r="J4088">
        <v>19251</v>
      </c>
    </row>
    <row r="4089" spans="1:10" ht="14.5" x14ac:dyDescent="0.35">
      <c r="A4089" s="202">
        <v>40150</v>
      </c>
      <c r="B4089" s="202" t="s">
        <v>3839</v>
      </c>
      <c r="D4089" s="207">
        <v>19.2</v>
      </c>
      <c r="E4089" s="207" t="s">
        <v>215</v>
      </c>
      <c r="F4089">
        <v>2020</v>
      </c>
      <c r="G4089" s="210">
        <v>72423961</v>
      </c>
      <c r="H4089">
        <v>0</v>
      </c>
      <c r="I4089">
        <v>0</v>
      </c>
      <c r="J4089">
        <v>0</v>
      </c>
    </row>
    <row r="4090" spans="1:10" ht="14.5" x14ac:dyDescent="0.35">
      <c r="A4090" s="202">
        <v>40150</v>
      </c>
      <c r="B4090" s="202" t="s">
        <v>3840</v>
      </c>
      <c r="D4090" s="207">
        <v>21.1</v>
      </c>
      <c r="E4090" s="207" t="s">
        <v>215</v>
      </c>
      <c r="F4090" s="208">
        <v>2020</v>
      </c>
      <c r="G4090" s="208">
        <v>28651976</v>
      </c>
      <c r="H4090">
        <v>71193</v>
      </c>
      <c r="I4090">
        <v>4964</v>
      </c>
      <c r="J4090">
        <v>5501</v>
      </c>
    </row>
    <row r="4091" spans="1:10" ht="14.5" x14ac:dyDescent="0.35">
      <c r="A4091" s="202">
        <v>40169</v>
      </c>
      <c r="B4091" s="202" t="s">
        <v>3841</v>
      </c>
      <c r="D4091" s="207">
        <v>19.100000000000001</v>
      </c>
      <c r="E4091" s="207" t="s">
        <v>215</v>
      </c>
      <c r="F4091" s="208">
        <v>2020</v>
      </c>
      <c r="G4091" s="209">
        <v>31255</v>
      </c>
      <c r="H4091">
        <v>245181</v>
      </c>
      <c r="I4091">
        <v>24658</v>
      </c>
      <c r="J4091">
        <v>8682</v>
      </c>
    </row>
    <row r="4092" spans="1:10" ht="14.5" x14ac:dyDescent="0.35">
      <c r="A4092" s="202">
        <v>40169</v>
      </c>
      <c r="B4092" s="202" t="s">
        <v>3842</v>
      </c>
      <c r="D4092" s="207">
        <v>19.2</v>
      </c>
      <c r="E4092" s="207" t="s">
        <v>215</v>
      </c>
      <c r="F4092">
        <v>2020</v>
      </c>
      <c r="G4092" s="210">
        <v>582414</v>
      </c>
      <c r="H4092">
        <v>0</v>
      </c>
      <c r="I4092">
        <v>0</v>
      </c>
      <c r="J4092">
        <v>0</v>
      </c>
    </row>
    <row r="4093" spans="1:10" ht="14.5" x14ac:dyDescent="0.35">
      <c r="A4093" s="202">
        <v>40169</v>
      </c>
      <c r="B4093" s="202" t="s">
        <v>3843</v>
      </c>
      <c r="D4093" s="207">
        <v>21.1</v>
      </c>
      <c r="E4093" s="207" t="s">
        <v>215</v>
      </c>
      <c r="F4093" s="208">
        <v>2020</v>
      </c>
      <c r="G4093" s="208">
        <v>683723</v>
      </c>
      <c r="H4093">
        <v>156132</v>
      </c>
      <c r="I4093">
        <v>15201</v>
      </c>
      <c r="J4093">
        <v>5668</v>
      </c>
    </row>
    <row r="4094" spans="1:10" ht="14.5" x14ac:dyDescent="0.35">
      <c r="A4094" s="202">
        <v>40258</v>
      </c>
      <c r="B4094" s="202" t="s">
        <v>3844</v>
      </c>
      <c r="D4094" s="207">
        <v>17.100000000000001</v>
      </c>
      <c r="E4094" s="207" t="s">
        <v>215</v>
      </c>
      <c r="F4094" s="208">
        <v>2020</v>
      </c>
      <c r="G4094">
        <v>22422</v>
      </c>
      <c r="H4094">
        <v>-543</v>
      </c>
      <c r="I4094">
        <v>-47</v>
      </c>
      <c r="J4094">
        <v>-12</v>
      </c>
    </row>
    <row r="4095" spans="1:10" ht="14.5" x14ac:dyDescent="0.35">
      <c r="A4095" s="202">
        <v>40258</v>
      </c>
      <c r="B4095" s="202" t="s">
        <v>4687</v>
      </c>
      <c r="D4095" s="207">
        <v>17.2</v>
      </c>
      <c r="E4095" s="207" t="s">
        <v>215</v>
      </c>
      <c r="F4095" s="208">
        <v>2020</v>
      </c>
      <c r="G4095" s="207">
        <v>0</v>
      </c>
      <c r="H4095">
        <v>0</v>
      </c>
      <c r="I4095">
        <v>0</v>
      </c>
      <c r="J4095">
        <v>0</v>
      </c>
    </row>
    <row r="4096" spans="1:10" ht="14.5" x14ac:dyDescent="0.35">
      <c r="A4096" s="202">
        <v>40258</v>
      </c>
      <c r="B4096" s="202" t="s">
        <v>3845</v>
      </c>
      <c r="D4096" s="207">
        <v>18</v>
      </c>
      <c r="E4096" s="207" t="s">
        <v>215</v>
      </c>
      <c r="F4096" s="208">
        <v>2020</v>
      </c>
      <c r="G4096" s="208">
        <v>28584</v>
      </c>
      <c r="H4096">
        <v>29</v>
      </c>
      <c r="I4096">
        <v>3</v>
      </c>
      <c r="J4096">
        <v>1</v>
      </c>
    </row>
    <row r="4097" spans="1:10" ht="14.5" x14ac:dyDescent="0.35">
      <c r="A4097" s="202">
        <v>40258</v>
      </c>
      <c r="B4097" s="202" t="s">
        <v>3846</v>
      </c>
      <c r="D4097" s="207">
        <v>19.3</v>
      </c>
      <c r="E4097" s="207" t="s">
        <v>215</v>
      </c>
      <c r="F4097">
        <v>2020</v>
      </c>
      <c r="G4097" s="209">
        <v>0</v>
      </c>
      <c r="H4097">
        <v>366</v>
      </c>
      <c r="I4097">
        <v>32</v>
      </c>
      <c r="J4097">
        <v>8</v>
      </c>
    </row>
    <row r="4098" spans="1:10" ht="14.5" x14ac:dyDescent="0.35">
      <c r="A4098" s="202">
        <v>40258</v>
      </c>
      <c r="B4098" s="202" t="s">
        <v>3847</v>
      </c>
      <c r="D4098" s="207">
        <v>19.399999999999999</v>
      </c>
      <c r="E4098" s="207" t="s">
        <v>215</v>
      </c>
      <c r="F4098">
        <v>2020</v>
      </c>
      <c r="G4098" s="210">
        <v>399974</v>
      </c>
      <c r="H4098">
        <v>0</v>
      </c>
      <c r="I4098">
        <v>0</v>
      </c>
      <c r="J4098">
        <v>0</v>
      </c>
    </row>
    <row r="4099" spans="1:10" ht="14.5" x14ac:dyDescent="0.35">
      <c r="A4099" s="202">
        <v>40371</v>
      </c>
      <c r="B4099" s="202" t="s">
        <v>3848</v>
      </c>
      <c r="D4099" s="207">
        <v>1</v>
      </c>
      <c r="E4099" s="207" t="s">
        <v>215</v>
      </c>
      <c r="F4099" s="208">
        <v>2020</v>
      </c>
      <c r="G4099" s="208">
        <v>37077</v>
      </c>
      <c r="H4099">
        <v>754</v>
      </c>
      <c r="I4099">
        <v>91</v>
      </c>
      <c r="J4099">
        <v>52</v>
      </c>
    </row>
    <row r="4100" spans="1:10" ht="14.5" x14ac:dyDescent="0.35">
      <c r="A4100" s="202">
        <v>40371</v>
      </c>
      <c r="B4100" s="202" t="s">
        <v>3853</v>
      </c>
      <c r="D4100" s="207">
        <v>17.100000000000001</v>
      </c>
      <c r="E4100" s="207" t="s">
        <v>215</v>
      </c>
      <c r="F4100" s="208">
        <v>2020</v>
      </c>
      <c r="G4100">
        <v>540788</v>
      </c>
      <c r="H4100">
        <v>4414</v>
      </c>
      <c r="I4100">
        <v>414</v>
      </c>
      <c r="J4100">
        <v>239</v>
      </c>
    </row>
    <row r="4101" spans="1:10" ht="14.5" x14ac:dyDescent="0.35">
      <c r="A4101" s="202">
        <v>40371</v>
      </c>
      <c r="B4101" s="202" t="s">
        <v>4688</v>
      </c>
      <c r="D4101" s="207">
        <v>17.2</v>
      </c>
      <c r="E4101" s="207" t="s">
        <v>215</v>
      </c>
      <c r="F4101" s="208">
        <v>2020</v>
      </c>
      <c r="G4101" s="207">
        <v>0</v>
      </c>
      <c r="H4101">
        <v>0</v>
      </c>
      <c r="I4101">
        <v>0</v>
      </c>
      <c r="J4101">
        <v>0</v>
      </c>
    </row>
    <row r="4102" spans="1:10" ht="14.5" x14ac:dyDescent="0.35">
      <c r="A4102" s="202">
        <v>40371</v>
      </c>
      <c r="B4102" s="202" t="s">
        <v>3854</v>
      </c>
      <c r="D4102" s="207">
        <v>18</v>
      </c>
      <c r="E4102" s="207" t="s">
        <v>215</v>
      </c>
      <c r="F4102" s="208">
        <v>2020</v>
      </c>
      <c r="G4102" s="208">
        <v>153357</v>
      </c>
      <c r="H4102">
        <v>1151</v>
      </c>
      <c r="I4102">
        <v>109</v>
      </c>
      <c r="J4102">
        <v>63</v>
      </c>
    </row>
    <row r="4103" spans="1:10" ht="14.5" x14ac:dyDescent="0.35">
      <c r="A4103" s="202">
        <v>40371</v>
      </c>
      <c r="B4103" s="202" t="s">
        <v>3855</v>
      </c>
      <c r="D4103" s="207">
        <v>19.3</v>
      </c>
      <c r="E4103" s="207" t="s">
        <v>215</v>
      </c>
      <c r="F4103">
        <v>2020</v>
      </c>
      <c r="G4103" s="209">
        <v>26046</v>
      </c>
      <c r="H4103">
        <v>17641</v>
      </c>
      <c r="I4103">
        <v>1780</v>
      </c>
      <c r="J4103">
        <v>1027</v>
      </c>
    </row>
    <row r="4104" spans="1:10" ht="14.5" x14ac:dyDescent="0.35">
      <c r="A4104" s="202">
        <v>40371</v>
      </c>
      <c r="B4104" s="202" t="s">
        <v>3856</v>
      </c>
      <c r="D4104" s="207">
        <v>19.399999999999999</v>
      </c>
      <c r="E4104" s="207" t="s">
        <v>215</v>
      </c>
      <c r="F4104">
        <v>2020</v>
      </c>
      <c r="G4104" s="210">
        <v>6166861</v>
      </c>
      <c r="H4104">
        <v>0</v>
      </c>
      <c r="I4104">
        <v>0</v>
      </c>
      <c r="J4104">
        <v>0</v>
      </c>
    </row>
    <row r="4105" spans="1:10" ht="14.5" x14ac:dyDescent="0.35">
      <c r="A4105" s="202">
        <v>40371</v>
      </c>
      <c r="B4105" s="202" t="s">
        <v>3849</v>
      </c>
      <c r="D4105" s="207">
        <v>2.1</v>
      </c>
      <c r="E4105" s="207" t="s">
        <v>215</v>
      </c>
      <c r="F4105" s="208">
        <v>2020</v>
      </c>
      <c r="G4105" s="208">
        <v>181991</v>
      </c>
      <c r="H4105">
        <v>1709</v>
      </c>
      <c r="I4105">
        <v>200</v>
      </c>
      <c r="J4105">
        <v>115</v>
      </c>
    </row>
    <row r="4106" spans="1:10" ht="14.5" x14ac:dyDescent="0.35">
      <c r="A4106" s="202">
        <v>40371</v>
      </c>
      <c r="B4106" s="202" t="s">
        <v>3857</v>
      </c>
      <c r="D4106" s="207">
        <v>21.2</v>
      </c>
      <c r="E4106" s="207" t="s">
        <v>215</v>
      </c>
      <c r="F4106" s="208">
        <v>2020</v>
      </c>
      <c r="G4106" s="208">
        <v>1526173</v>
      </c>
      <c r="H4106">
        <v>8609</v>
      </c>
      <c r="I4106">
        <v>725</v>
      </c>
      <c r="J4106">
        <v>418</v>
      </c>
    </row>
    <row r="4107" spans="1:10" ht="14.5" x14ac:dyDescent="0.35">
      <c r="A4107" s="202">
        <v>40371</v>
      </c>
      <c r="B4107" s="202" t="s">
        <v>3858</v>
      </c>
      <c r="D4107" s="207">
        <v>23</v>
      </c>
      <c r="E4107" s="207" t="s">
        <v>215</v>
      </c>
      <c r="F4107" s="208">
        <v>2020</v>
      </c>
      <c r="G4107" s="208">
        <v>1251</v>
      </c>
      <c r="H4107">
        <v>5</v>
      </c>
      <c r="I4107">
        <v>0</v>
      </c>
      <c r="J4107">
        <v>0</v>
      </c>
    </row>
    <row r="4108" spans="1:10" ht="14.5" x14ac:dyDescent="0.35">
      <c r="A4108" s="202">
        <v>40371</v>
      </c>
      <c r="B4108" s="202" t="s">
        <v>3850</v>
      </c>
      <c r="D4108" s="207">
        <v>5.0999999999999996</v>
      </c>
      <c r="E4108" s="207" t="s">
        <v>215</v>
      </c>
      <c r="F4108" s="208">
        <v>2020</v>
      </c>
      <c r="G4108" s="208">
        <v>7657813</v>
      </c>
      <c r="H4108">
        <v>55292</v>
      </c>
      <c r="I4108">
        <v>6299</v>
      </c>
      <c r="J4108">
        <v>3632</v>
      </c>
    </row>
    <row r="4109" spans="1:10" ht="14.5" x14ac:dyDescent="0.35">
      <c r="A4109" s="202">
        <v>40371</v>
      </c>
      <c r="B4109" s="202" t="s">
        <v>3851</v>
      </c>
      <c r="D4109" s="207">
        <v>5.2</v>
      </c>
      <c r="E4109" s="207" t="s">
        <v>215</v>
      </c>
      <c r="F4109" s="208">
        <v>2020</v>
      </c>
      <c r="G4109" s="208">
        <v>5040837</v>
      </c>
      <c r="H4109">
        <v>21876</v>
      </c>
      <c r="I4109">
        <v>2150</v>
      </c>
      <c r="J4109">
        <v>1239</v>
      </c>
    </row>
    <row r="4110" spans="1:10" ht="14.5" x14ac:dyDescent="0.35">
      <c r="A4110" s="202">
        <v>40371</v>
      </c>
      <c r="B4110" s="202" t="s">
        <v>3852</v>
      </c>
      <c r="D4110" s="207">
        <v>9</v>
      </c>
      <c r="E4110" s="207" t="s">
        <v>215</v>
      </c>
      <c r="F4110" s="208">
        <v>2020</v>
      </c>
      <c r="G4110" s="208">
        <v>129027</v>
      </c>
      <c r="H4110">
        <v>815</v>
      </c>
      <c r="I4110">
        <v>77</v>
      </c>
      <c r="J4110">
        <v>44</v>
      </c>
    </row>
    <row r="4111" spans="1:10" ht="14.5" x14ac:dyDescent="0.35">
      <c r="A4111" s="202">
        <v>40436</v>
      </c>
      <c r="B4111" s="202" t="s">
        <v>3860</v>
      </c>
      <c r="D4111" s="207">
        <v>17.100000000000001</v>
      </c>
      <c r="E4111" s="207" t="s">
        <v>215</v>
      </c>
      <c r="F4111" s="208">
        <v>2020</v>
      </c>
      <c r="G4111">
        <v>77431</v>
      </c>
      <c r="H4111">
        <v>4568</v>
      </c>
      <c r="I4111">
        <v>855</v>
      </c>
      <c r="J4111">
        <v>2481</v>
      </c>
    </row>
    <row r="4112" spans="1:10" ht="14.5" x14ac:dyDescent="0.35">
      <c r="A4112" s="202">
        <v>40436</v>
      </c>
      <c r="B4112" s="202" t="s">
        <v>3861</v>
      </c>
      <c r="D4112" s="207">
        <v>17.2</v>
      </c>
      <c r="E4112" s="207" t="s">
        <v>215</v>
      </c>
      <c r="F4112" s="208">
        <v>2020</v>
      </c>
      <c r="G4112" s="207">
        <v>2565494</v>
      </c>
      <c r="H4112">
        <v>33454</v>
      </c>
      <c r="I4112">
        <v>6262</v>
      </c>
      <c r="J4112">
        <v>18166</v>
      </c>
    </row>
    <row r="4113" spans="1:10" ht="14.5" x14ac:dyDescent="0.35">
      <c r="A4113" s="202">
        <v>40436</v>
      </c>
      <c r="B4113" s="202" t="s">
        <v>3859</v>
      </c>
      <c r="D4113" s="207">
        <v>2.4</v>
      </c>
      <c r="E4113" s="207" t="s">
        <v>215</v>
      </c>
      <c r="F4113" s="208">
        <v>2020</v>
      </c>
      <c r="G4113" s="208">
        <v>3970316</v>
      </c>
      <c r="H4113">
        <v>105074</v>
      </c>
      <c r="I4113">
        <v>1861</v>
      </c>
      <c r="J4113">
        <v>5398</v>
      </c>
    </row>
    <row r="4114" spans="1:10" ht="14.5" x14ac:dyDescent="0.35">
      <c r="A4114" s="202">
        <v>40444</v>
      </c>
      <c r="B4114" s="202" t="s">
        <v>3862</v>
      </c>
      <c r="D4114" s="207">
        <v>17.100000000000001</v>
      </c>
      <c r="E4114" s="207" t="s">
        <v>215</v>
      </c>
      <c r="F4114" s="208">
        <v>2020</v>
      </c>
      <c r="G4114">
        <v>3481</v>
      </c>
      <c r="H4114">
        <v>28</v>
      </c>
      <c r="I4114">
        <v>4</v>
      </c>
      <c r="J4114">
        <v>5</v>
      </c>
    </row>
    <row r="4115" spans="1:10" ht="14.5" x14ac:dyDescent="0.35">
      <c r="A4115" s="202">
        <v>40444</v>
      </c>
      <c r="B4115" s="202" t="s">
        <v>4689</v>
      </c>
      <c r="D4115" s="207">
        <v>17.2</v>
      </c>
      <c r="E4115" s="207" t="s">
        <v>215</v>
      </c>
      <c r="F4115" s="208">
        <v>2020</v>
      </c>
      <c r="G4115" s="207">
        <v>0</v>
      </c>
      <c r="H4115">
        <v>0</v>
      </c>
      <c r="I4115">
        <v>0</v>
      </c>
      <c r="J4115">
        <v>0</v>
      </c>
    </row>
    <row r="4116" spans="1:10" ht="14.5" x14ac:dyDescent="0.35">
      <c r="A4116" s="202">
        <v>40444</v>
      </c>
      <c r="B4116" s="202" t="s">
        <v>3863</v>
      </c>
      <c r="D4116" s="207">
        <v>23</v>
      </c>
      <c r="E4116" s="207" t="s">
        <v>215</v>
      </c>
      <c r="F4116" s="208">
        <v>2020</v>
      </c>
      <c r="G4116" s="208">
        <v>270841</v>
      </c>
      <c r="H4116">
        <v>2822</v>
      </c>
      <c r="I4116">
        <v>535</v>
      </c>
      <c r="J4116">
        <v>311</v>
      </c>
    </row>
    <row r="4117" spans="1:10" ht="14.5" x14ac:dyDescent="0.35">
      <c r="A4117" s="202">
        <v>40444</v>
      </c>
      <c r="B4117" s="202" t="s">
        <v>3864</v>
      </c>
      <c r="D4117" s="207">
        <v>24</v>
      </c>
      <c r="E4117" s="207" t="s">
        <v>215</v>
      </c>
      <c r="F4117" s="208">
        <v>2020</v>
      </c>
      <c r="G4117" s="208">
        <v>2372766</v>
      </c>
      <c r="H4117">
        <v>68834</v>
      </c>
      <c r="I4117">
        <v>11256</v>
      </c>
      <c r="J4117">
        <v>9888</v>
      </c>
    </row>
    <row r="4118" spans="1:10" ht="14.5" x14ac:dyDescent="0.35">
      <c r="A4118" s="202">
        <v>40460</v>
      </c>
      <c r="B4118" s="202" t="s">
        <v>3865</v>
      </c>
      <c r="D4118" s="207">
        <v>17.100000000000001</v>
      </c>
      <c r="E4118" s="207" t="s">
        <v>215</v>
      </c>
      <c r="F4118" s="208">
        <v>2020</v>
      </c>
      <c r="G4118">
        <v>32291</v>
      </c>
      <c r="H4118">
        <v>804</v>
      </c>
      <c r="I4118">
        <v>40</v>
      </c>
      <c r="J4118">
        <v>100</v>
      </c>
    </row>
    <row r="4119" spans="1:10" ht="14.5" x14ac:dyDescent="0.35">
      <c r="A4119" s="202">
        <v>40460</v>
      </c>
      <c r="B4119" s="202" t="s">
        <v>4690</v>
      </c>
      <c r="D4119" s="207">
        <v>17.2</v>
      </c>
      <c r="E4119" s="207" t="s">
        <v>215</v>
      </c>
      <c r="F4119" s="208">
        <v>2020</v>
      </c>
      <c r="G4119" s="207">
        <v>0</v>
      </c>
      <c r="H4119">
        <v>0</v>
      </c>
      <c r="I4119">
        <v>0</v>
      </c>
      <c r="J4119">
        <v>0</v>
      </c>
    </row>
    <row r="4120" spans="1:10" ht="14.5" x14ac:dyDescent="0.35">
      <c r="A4120" s="202">
        <v>40460</v>
      </c>
      <c r="B4120" s="202" t="s">
        <v>3866</v>
      </c>
      <c r="D4120" s="207">
        <v>19.3</v>
      </c>
      <c r="E4120" s="207" t="s">
        <v>215</v>
      </c>
      <c r="F4120">
        <v>2020</v>
      </c>
      <c r="G4120" s="209">
        <v>4135</v>
      </c>
      <c r="H4120">
        <v>5123</v>
      </c>
      <c r="I4120">
        <v>256</v>
      </c>
      <c r="J4120">
        <v>639</v>
      </c>
    </row>
    <row r="4121" spans="1:10" ht="14.5" x14ac:dyDescent="0.35">
      <c r="A4121" s="202">
        <v>40460</v>
      </c>
      <c r="B4121" s="202" t="s">
        <v>3867</v>
      </c>
      <c r="D4121" s="207">
        <v>19.399999999999999</v>
      </c>
      <c r="E4121" s="207" t="s">
        <v>215</v>
      </c>
      <c r="F4121">
        <v>2020</v>
      </c>
      <c r="G4121" s="210">
        <v>431732</v>
      </c>
      <c r="H4121">
        <v>0</v>
      </c>
      <c r="I4121">
        <v>0</v>
      </c>
      <c r="J4121">
        <v>0</v>
      </c>
    </row>
    <row r="4122" spans="1:10" ht="14.5" x14ac:dyDescent="0.35">
      <c r="A4122" s="202">
        <v>40460</v>
      </c>
      <c r="B4122" s="202" t="s">
        <v>3868</v>
      </c>
      <c r="D4122" s="207">
        <v>21.2</v>
      </c>
      <c r="E4122" s="207" t="s">
        <v>215</v>
      </c>
      <c r="F4122" s="208">
        <v>2020</v>
      </c>
      <c r="G4122" s="208">
        <v>223080</v>
      </c>
      <c r="H4122">
        <v>3402</v>
      </c>
      <c r="I4122">
        <v>170</v>
      </c>
      <c r="J4122">
        <v>424</v>
      </c>
    </row>
    <row r="4123" spans="1:10" ht="14.5" x14ac:dyDescent="0.35">
      <c r="A4123" s="202">
        <v>40649</v>
      </c>
      <c r="B4123" s="202" t="s">
        <v>3869</v>
      </c>
      <c r="D4123" s="207">
        <v>19.100000000000001</v>
      </c>
      <c r="E4123" s="207" t="s">
        <v>215</v>
      </c>
      <c r="F4123" s="208">
        <v>2020</v>
      </c>
      <c r="G4123" s="209">
        <v>11050</v>
      </c>
      <c r="H4123">
        <v>31230</v>
      </c>
      <c r="I4123">
        <v>2680</v>
      </c>
      <c r="J4123">
        <v>817</v>
      </c>
    </row>
    <row r="4124" spans="1:10" ht="14.5" x14ac:dyDescent="0.35">
      <c r="A4124" s="202">
        <v>40649</v>
      </c>
      <c r="B4124" s="202" t="s">
        <v>3870</v>
      </c>
      <c r="D4124" s="207">
        <v>19.2</v>
      </c>
      <c r="E4124" s="207" t="s">
        <v>215</v>
      </c>
      <c r="F4124">
        <v>2020</v>
      </c>
      <c r="G4124" s="210">
        <v>180478</v>
      </c>
      <c r="H4124">
        <v>0</v>
      </c>
      <c r="I4124">
        <v>0</v>
      </c>
      <c r="J4124">
        <v>0</v>
      </c>
    </row>
    <row r="4125" spans="1:10" ht="14.5" x14ac:dyDescent="0.35">
      <c r="A4125" s="202">
        <v>40649</v>
      </c>
      <c r="B4125" s="202" t="s">
        <v>3871</v>
      </c>
      <c r="D4125" s="207">
        <v>21.1</v>
      </c>
      <c r="E4125" s="207" t="s">
        <v>215</v>
      </c>
      <c r="F4125" s="208">
        <v>2020</v>
      </c>
      <c r="G4125" s="208">
        <v>178904</v>
      </c>
      <c r="H4125">
        <v>32259</v>
      </c>
      <c r="I4125">
        <v>2852</v>
      </c>
      <c r="J4125">
        <v>871</v>
      </c>
    </row>
    <row r="4126" spans="1:10" ht="14.5" x14ac:dyDescent="0.35">
      <c r="A4126" s="202">
        <v>40673</v>
      </c>
      <c r="B4126" s="202" t="s">
        <v>3872</v>
      </c>
      <c r="D4126" s="207">
        <v>1</v>
      </c>
      <c r="E4126" s="207" t="s">
        <v>215</v>
      </c>
      <c r="F4126" s="208">
        <v>2020</v>
      </c>
      <c r="G4126" s="208">
        <v>618484</v>
      </c>
      <c r="H4126">
        <v>618</v>
      </c>
      <c r="I4126">
        <v>0</v>
      </c>
      <c r="J4126">
        <v>42</v>
      </c>
    </row>
    <row r="4127" spans="1:10" ht="14.5" x14ac:dyDescent="0.35">
      <c r="A4127" s="202">
        <v>40673</v>
      </c>
      <c r="B4127" s="202" t="s">
        <v>3876</v>
      </c>
      <c r="D4127" s="207">
        <v>17.100000000000001</v>
      </c>
      <c r="E4127" s="207" t="s">
        <v>215</v>
      </c>
      <c r="F4127" s="208">
        <v>2020</v>
      </c>
      <c r="G4127">
        <v>6866</v>
      </c>
      <c r="H4127">
        <v>7</v>
      </c>
      <c r="I4127">
        <v>0</v>
      </c>
      <c r="J4127">
        <v>0</v>
      </c>
    </row>
    <row r="4128" spans="1:10" ht="14.5" x14ac:dyDescent="0.35">
      <c r="A4128" s="202">
        <v>40673</v>
      </c>
      <c r="B4128" s="202" t="s">
        <v>4691</v>
      </c>
      <c r="D4128" s="207">
        <v>17.2</v>
      </c>
      <c r="E4128" s="207" t="s">
        <v>215</v>
      </c>
      <c r="F4128" s="208">
        <v>2020</v>
      </c>
      <c r="G4128" s="207">
        <v>0</v>
      </c>
      <c r="H4128">
        <v>0</v>
      </c>
      <c r="I4128">
        <v>0</v>
      </c>
      <c r="J4128">
        <v>0</v>
      </c>
    </row>
    <row r="4129" spans="1:10" ht="14.5" x14ac:dyDescent="0.35">
      <c r="A4129" s="202">
        <v>40673</v>
      </c>
      <c r="B4129" s="202" t="s">
        <v>3873</v>
      </c>
      <c r="D4129" s="207">
        <v>2.1</v>
      </c>
      <c r="E4129" s="207" t="s">
        <v>215</v>
      </c>
      <c r="F4129" s="208">
        <v>2020</v>
      </c>
      <c r="G4129" s="208">
        <v>2485904</v>
      </c>
      <c r="H4129">
        <v>2486</v>
      </c>
      <c r="I4129">
        <v>0</v>
      </c>
      <c r="J4129">
        <v>167</v>
      </c>
    </row>
    <row r="4130" spans="1:10" ht="14.5" x14ac:dyDescent="0.35">
      <c r="A4130" s="202">
        <v>40673</v>
      </c>
      <c r="B4130" s="202" t="s">
        <v>3874</v>
      </c>
      <c r="D4130" s="207">
        <v>4</v>
      </c>
      <c r="E4130" s="207" t="s">
        <v>215</v>
      </c>
      <c r="F4130" s="208">
        <v>2020</v>
      </c>
      <c r="G4130" s="208">
        <v>4651097</v>
      </c>
      <c r="H4130">
        <v>4651</v>
      </c>
      <c r="I4130">
        <v>0</v>
      </c>
      <c r="J4130">
        <v>289</v>
      </c>
    </row>
    <row r="4131" spans="1:10" ht="14.5" x14ac:dyDescent="0.35">
      <c r="A4131" s="202">
        <v>40673</v>
      </c>
      <c r="B4131" s="202" t="s">
        <v>3875</v>
      </c>
      <c r="D4131" s="207">
        <v>9</v>
      </c>
      <c r="E4131" s="207" t="s">
        <v>215</v>
      </c>
      <c r="F4131" s="208">
        <v>2020</v>
      </c>
      <c r="G4131" s="208">
        <v>3492</v>
      </c>
      <c r="H4131">
        <v>3</v>
      </c>
      <c r="I4131">
        <v>0</v>
      </c>
      <c r="J4131">
        <v>0</v>
      </c>
    </row>
    <row r="4132" spans="1:10" ht="14.5" x14ac:dyDescent="0.35">
      <c r="A4132" s="202">
        <v>40703</v>
      </c>
      <c r="B4132" s="202" t="s">
        <v>3879</v>
      </c>
      <c r="D4132" s="207">
        <v>17.100000000000001</v>
      </c>
      <c r="E4132" s="207" t="s">
        <v>215</v>
      </c>
      <c r="F4132" s="208">
        <v>2020</v>
      </c>
      <c r="G4132">
        <v>296615</v>
      </c>
      <c r="H4132">
        <v>3179</v>
      </c>
      <c r="I4132">
        <v>337</v>
      </c>
      <c r="J4132">
        <v>225</v>
      </c>
    </row>
    <row r="4133" spans="1:10" ht="14.5" x14ac:dyDescent="0.35">
      <c r="A4133" s="202">
        <v>40703</v>
      </c>
      <c r="B4133" s="202" t="s">
        <v>4692</v>
      </c>
      <c r="D4133" s="207">
        <v>17.2</v>
      </c>
      <c r="E4133" s="207" t="s">
        <v>215</v>
      </c>
      <c r="F4133" s="208">
        <v>2020</v>
      </c>
      <c r="G4133" s="207">
        <v>0</v>
      </c>
      <c r="H4133">
        <v>0</v>
      </c>
      <c r="I4133">
        <v>0</v>
      </c>
      <c r="J4133">
        <v>0</v>
      </c>
    </row>
    <row r="4134" spans="1:10" ht="14.5" x14ac:dyDescent="0.35">
      <c r="A4134" s="202">
        <v>40703</v>
      </c>
      <c r="B4134" s="202" t="s">
        <v>4693</v>
      </c>
      <c r="D4134" s="207">
        <v>19.100000000000001</v>
      </c>
      <c r="E4134" s="207" t="s">
        <v>215</v>
      </c>
      <c r="F4134" s="208">
        <v>2020</v>
      </c>
      <c r="G4134" s="209">
        <v>0</v>
      </c>
      <c r="H4134">
        <v>82749</v>
      </c>
      <c r="I4134">
        <v>8256</v>
      </c>
      <c r="J4134">
        <v>5504</v>
      </c>
    </row>
    <row r="4135" spans="1:10" ht="14.5" x14ac:dyDescent="0.35">
      <c r="A4135" s="202">
        <v>40703</v>
      </c>
      <c r="B4135" s="202" t="s">
        <v>4694</v>
      </c>
      <c r="D4135" s="207">
        <v>19.2</v>
      </c>
      <c r="E4135" s="207" t="s">
        <v>215</v>
      </c>
      <c r="F4135">
        <v>2020</v>
      </c>
      <c r="G4135" s="210">
        <v>157</v>
      </c>
      <c r="H4135">
        <v>0</v>
      </c>
      <c r="I4135">
        <v>0</v>
      </c>
      <c r="J4135">
        <v>0</v>
      </c>
    </row>
    <row r="4136" spans="1:10" ht="14.5" x14ac:dyDescent="0.35">
      <c r="A4136" s="202">
        <v>40703</v>
      </c>
      <c r="B4136" s="202" t="s">
        <v>3877</v>
      </c>
      <c r="D4136" s="207">
        <v>4</v>
      </c>
      <c r="E4136" s="207" t="s">
        <v>215</v>
      </c>
      <c r="F4136" s="208">
        <v>2020</v>
      </c>
      <c r="G4136" s="208">
        <v>15956998</v>
      </c>
      <c r="H4136">
        <v>76822</v>
      </c>
      <c r="I4136">
        <v>7944</v>
      </c>
      <c r="J4136">
        <v>5296</v>
      </c>
    </row>
    <row r="4137" spans="1:10" ht="14.5" x14ac:dyDescent="0.35">
      <c r="A4137" s="202">
        <v>40703</v>
      </c>
      <c r="B4137" s="202" t="s">
        <v>3878</v>
      </c>
      <c r="D4137" s="207">
        <v>9</v>
      </c>
      <c r="E4137" s="207" t="s">
        <v>215</v>
      </c>
      <c r="F4137" s="208">
        <v>2020</v>
      </c>
      <c r="G4137" s="208">
        <v>264314</v>
      </c>
      <c r="H4137">
        <v>1660</v>
      </c>
      <c r="I4137">
        <v>179</v>
      </c>
      <c r="J4137">
        <v>119</v>
      </c>
    </row>
    <row r="4138" spans="1:10" ht="14.5" x14ac:dyDescent="0.35">
      <c r="A4138" s="202">
        <v>40827</v>
      </c>
      <c r="B4138" s="202" t="s">
        <v>3881</v>
      </c>
      <c r="D4138" s="207">
        <v>17.100000000000001</v>
      </c>
      <c r="E4138" s="207" t="s">
        <v>215</v>
      </c>
      <c r="F4138" s="208">
        <v>2020</v>
      </c>
      <c r="G4138">
        <v>37470072</v>
      </c>
      <c r="H4138">
        <v>1184905</v>
      </c>
      <c r="I4138">
        <v>15643</v>
      </c>
      <c r="J4138">
        <v>29050</v>
      </c>
    </row>
    <row r="4139" spans="1:10" ht="14.5" x14ac:dyDescent="0.35">
      <c r="A4139" s="202">
        <v>40827</v>
      </c>
      <c r="B4139" s="202" t="s">
        <v>4695</v>
      </c>
      <c r="D4139" s="207">
        <v>17.2</v>
      </c>
      <c r="E4139" s="207" t="s">
        <v>215</v>
      </c>
      <c r="F4139" s="208">
        <v>2020</v>
      </c>
      <c r="G4139" s="207">
        <v>0</v>
      </c>
      <c r="H4139">
        <v>0</v>
      </c>
      <c r="I4139">
        <v>0</v>
      </c>
      <c r="J4139">
        <v>0</v>
      </c>
    </row>
    <row r="4140" spans="1:10" ht="14.5" x14ac:dyDescent="0.35">
      <c r="A4140" s="202">
        <v>40827</v>
      </c>
      <c r="B4140" s="202" t="s">
        <v>3880</v>
      </c>
      <c r="D4140" s="207">
        <v>9</v>
      </c>
      <c r="E4140" s="207" t="s">
        <v>215</v>
      </c>
      <c r="F4140" s="208">
        <v>2020</v>
      </c>
      <c r="G4140" s="208">
        <v>2525</v>
      </c>
      <c r="H4140">
        <v>11830</v>
      </c>
      <c r="I4140">
        <v>156</v>
      </c>
      <c r="J4140">
        <v>290</v>
      </c>
    </row>
    <row r="4141" spans="1:10" ht="14.5" x14ac:dyDescent="0.35">
      <c r="A4141" s="202">
        <v>41050</v>
      </c>
      <c r="B4141" s="202" t="s">
        <v>3882</v>
      </c>
      <c r="D4141" s="207">
        <v>17.100000000000001</v>
      </c>
      <c r="E4141" s="207" t="s">
        <v>215</v>
      </c>
      <c r="F4141" s="208">
        <v>2020</v>
      </c>
      <c r="G4141">
        <v>1690</v>
      </c>
      <c r="H4141">
        <v>704</v>
      </c>
      <c r="I4141">
        <v>43</v>
      </c>
      <c r="J4141">
        <v>86</v>
      </c>
    </row>
    <row r="4142" spans="1:10" ht="14.5" x14ac:dyDescent="0.35">
      <c r="A4142" s="202">
        <v>41050</v>
      </c>
      <c r="B4142" s="202" t="s">
        <v>3883</v>
      </c>
      <c r="D4142" s="207">
        <v>17.2</v>
      </c>
      <c r="E4142" s="207" t="s">
        <v>215</v>
      </c>
      <c r="F4142" s="208">
        <v>2020</v>
      </c>
      <c r="G4142" s="207">
        <v>706153</v>
      </c>
      <c r="H4142">
        <v>28855</v>
      </c>
      <c r="I4142">
        <v>1752</v>
      </c>
      <c r="J4142">
        <v>3544</v>
      </c>
    </row>
    <row r="4143" spans="1:10" ht="14.5" x14ac:dyDescent="0.35">
      <c r="A4143" s="202">
        <v>41181</v>
      </c>
      <c r="B4143" s="202" t="s">
        <v>3884</v>
      </c>
      <c r="D4143" s="207">
        <v>17.100000000000001</v>
      </c>
      <c r="E4143" s="207" t="s">
        <v>215</v>
      </c>
      <c r="F4143" s="208">
        <v>2020</v>
      </c>
      <c r="G4143">
        <v>3071424</v>
      </c>
      <c r="H4143">
        <v>61741</v>
      </c>
      <c r="I4143">
        <v>3129</v>
      </c>
      <c r="J4143">
        <v>10611</v>
      </c>
    </row>
    <row r="4144" spans="1:10" ht="14.5" x14ac:dyDescent="0.35">
      <c r="A4144" s="202">
        <v>41181</v>
      </c>
      <c r="B4144" s="202" t="s">
        <v>4696</v>
      </c>
      <c r="D4144" s="207">
        <v>17.2</v>
      </c>
      <c r="E4144" s="207" t="s">
        <v>215</v>
      </c>
      <c r="F4144" s="208">
        <v>2020</v>
      </c>
      <c r="G4144" s="207">
        <v>0</v>
      </c>
      <c r="H4144">
        <v>0</v>
      </c>
      <c r="I4144">
        <v>0</v>
      </c>
      <c r="J4144">
        <v>0</v>
      </c>
    </row>
    <row r="4145" spans="1:10" ht="14.5" x14ac:dyDescent="0.35">
      <c r="A4145" s="202">
        <v>41238</v>
      </c>
      <c r="B4145" s="202" t="s">
        <v>3887</v>
      </c>
      <c r="D4145" s="207">
        <v>18</v>
      </c>
      <c r="E4145" s="207" t="s">
        <v>215</v>
      </c>
      <c r="F4145" s="208">
        <v>2020</v>
      </c>
      <c r="G4145" s="208">
        <v>250</v>
      </c>
      <c r="H4145">
        <v>360</v>
      </c>
      <c r="I4145">
        <v>38</v>
      </c>
      <c r="J4145">
        <v>22</v>
      </c>
    </row>
    <row r="4146" spans="1:10" ht="14.5" x14ac:dyDescent="0.35">
      <c r="A4146" s="202">
        <v>41238</v>
      </c>
      <c r="B4146" s="202" t="s">
        <v>3888</v>
      </c>
      <c r="D4146" s="207">
        <v>19.3</v>
      </c>
      <c r="E4146" s="207" t="s">
        <v>215</v>
      </c>
      <c r="F4146">
        <v>2020</v>
      </c>
      <c r="G4146" s="209">
        <v>75</v>
      </c>
      <c r="H4146">
        <v>8</v>
      </c>
      <c r="I4146">
        <v>-7</v>
      </c>
      <c r="J4146">
        <v>-4</v>
      </c>
    </row>
    <row r="4147" spans="1:10" ht="14.5" x14ac:dyDescent="0.35">
      <c r="A4147" s="202">
        <v>41238</v>
      </c>
      <c r="B4147" s="202" t="s">
        <v>3889</v>
      </c>
      <c r="D4147" s="207">
        <v>19.399999999999999</v>
      </c>
      <c r="E4147" s="207" t="s">
        <v>215</v>
      </c>
      <c r="F4147">
        <v>2020</v>
      </c>
      <c r="G4147" s="210">
        <v>4479</v>
      </c>
      <c r="H4147">
        <v>0</v>
      </c>
      <c r="I4147">
        <v>0</v>
      </c>
      <c r="J4147">
        <v>0</v>
      </c>
    </row>
    <row r="4148" spans="1:10" ht="14.5" x14ac:dyDescent="0.35">
      <c r="A4148" s="202">
        <v>41238</v>
      </c>
      <c r="B4148" s="202" t="s">
        <v>3890</v>
      </c>
      <c r="D4148" s="207">
        <v>21.2</v>
      </c>
      <c r="E4148" s="207" t="s">
        <v>215</v>
      </c>
      <c r="F4148" s="208">
        <v>2020</v>
      </c>
      <c r="G4148" s="208">
        <v>1657</v>
      </c>
      <c r="H4148">
        <v>4</v>
      </c>
      <c r="I4148">
        <v>1</v>
      </c>
      <c r="J4148">
        <v>1</v>
      </c>
    </row>
    <row r="4149" spans="1:10" ht="14.5" x14ac:dyDescent="0.35">
      <c r="A4149" s="202">
        <v>41238</v>
      </c>
      <c r="B4149" s="202" t="s">
        <v>3885</v>
      </c>
      <c r="D4149" s="207">
        <v>5.0999999999999996</v>
      </c>
      <c r="E4149" s="207" t="s">
        <v>215</v>
      </c>
      <c r="F4149" s="208">
        <v>2020</v>
      </c>
      <c r="G4149" s="208">
        <v>61855</v>
      </c>
      <c r="H4149">
        <v>1185</v>
      </c>
      <c r="I4149">
        <v>130</v>
      </c>
      <c r="J4149">
        <v>74</v>
      </c>
    </row>
    <row r="4150" spans="1:10" ht="14.5" x14ac:dyDescent="0.35">
      <c r="A4150" s="202">
        <v>41238</v>
      </c>
      <c r="B4150" s="202" t="s">
        <v>3886</v>
      </c>
      <c r="D4150" s="207">
        <v>5.2</v>
      </c>
      <c r="E4150" s="207" t="s">
        <v>215</v>
      </c>
      <c r="F4150" s="208">
        <v>2020</v>
      </c>
      <c r="G4150" s="208">
        <v>93327</v>
      </c>
      <c r="H4150">
        <v>1393</v>
      </c>
      <c r="I4150">
        <v>148</v>
      </c>
      <c r="J4150">
        <v>85</v>
      </c>
    </row>
    <row r="4151" spans="1:10" ht="14.5" x14ac:dyDescent="0.35">
      <c r="A4151" s="202">
        <v>41262</v>
      </c>
      <c r="B4151" s="202" t="s">
        <v>3891</v>
      </c>
      <c r="D4151" s="207">
        <v>1</v>
      </c>
      <c r="E4151" s="207" t="s">
        <v>215</v>
      </c>
      <c r="F4151" s="208">
        <v>2020</v>
      </c>
      <c r="G4151" s="208">
        <v>28347738</v>
      </c>
      <c r="H4151">
        <v>28348</v>
      </c>
      <c r="I4151">
        <v>0</v>
      </c>
      <c r="J4151">
        <v>3277</v>
      </c>
    </row>
    <row r="4152" spans="1:10" ht="14.5" x14ac:dyDescent="0.35">
      <c r="A4152" s="202">
        <v>41262</v>
      </c>
      <c r="B4152" s="202" t="s">
        <v>4697</v>
      </c>
      <c r="D4152" s="207">
        <v>17.100000000000001</v>
      </c>
      <c r="E4152" s="207" t="s">
        <v>215</v>
      </c>
      <c r="F4152" s="208">
        <v>2020</v>
      </c>
      <c r="G4152">
        <v>776</v>
      </c>
      <c r="H4152">
        <v>1</v>
      </c>
      <c r="I4152">
        <v>0</v>
      </c>
      <c r="J4152">
        <v>2</v>
      </c>
    </row>
    <row r="4153" spans="1:10" ht="14.5" x14ac:dyDescent="0.35">
      <c r="A4153" s="202">
        <v>41262</v>
      </c>
      <c r="B4153" s="202" t="s">
        <v>4698</v>
      </c>
      <c r="D4153" s="207">
        <v>17.2</v>
      </c>
      <c r="E4153" s="207" t="s">
        <v>215</v>
      </c>
      <c r="F4153" s="208">
        <v>2020</v>
      </c>
      <c r="G4153" s="207">
        <v>0</v>
      </c>
      <c r="H4153">
        <v>0</v>
      </c>
      <c r="I4153">
        <v>0</v>
      </c>
      <c r="J4153">
        <v>0</v>
      </c>
    </row>
    <row r="4154" spans="1:10" ht="14.5" x14ac:dyDescent="0.35">
      <c r="A4154" s="202">
        <v>41262</v>
      </c>
      <c r="B4154" s="202" t="s">
        <v>3892</v>
      </c>
      <c r="D4154" s="207">
        <v>2.1</v>
      </c>
      <c r="E4154" s="207" t="s">
        <v>215</v>
      </c>
      <c r="F4154" s="208">
        <v>2020</v>
      </c>
      <c r="G4154" s="208">
        <v>70214494</v>
      </c>
      <c r="H4154">
        <v>70214</v>
      </c>
      <c r="I4154">
        <v>0</v>
      </c>
      <c r="J4154">
        <v>6142</v>
      </c>
    </row>
    <row r="4155" spans="1:10" ht="14.5" x14ac:dyDescent="0.35">
      <c r="A4155" s="202">
        <v>41262</v>
      </c>
      <c r="B4155" s="202" t="s">
        <v>3893</v>
      </c>
      <c r="D4155" s="207">
        <v>5.0999999999999996</v>
      </c>
      <c r="E4155" s="207" t="s">
        <v>215</v>
      </c>
      <c r="F4155" s="208">
        <v>2020</v>
      </c>
      <c r="G4155" s="208">
        <v>10072583</v>
      </c>
      <c r="H4155">
        <v>10073</v>
      </c>
      <c r="I4155">
        <v>0</v>
      </c>
      <c r="J4155">
        <v>1054</v>
      </c>
    </row>
    <row r="4156" spans="1:10" ht="14.5" x14ac:dyDescent="0.35">
      <c r="A4156" s="202">
        <v>41262</v>
      </c>
      <c r="B4156" s="202" t="s">
        <v>3894</v>
      </c>
      <c r="D4156" s="207">
        <v>9</v>
      </c>
      <c r="E4156" s="207" t="s">
        <v>215</v>
      </c>
      <c r="F4156" s="208">
        <v>2020</v>
      </c>
      <c r="G4156" s="208">
        <v>68664171</v>
      </c>
      <c r="H4156">
        <v>68664</v>
      </c>
      <c r="I4156">
        <v>0</v>
      </c>
      <c r="J4156">
        <v>8214</v>
      </c>
    </row>
    <row r="4157" spans="1:10" ht="14.5" x14ac:dyDescent="0.35">
      <c r="A4157" s="202">
        <v>41335</v>
      </c>
      <c r="B4157" s="202" t="s">
        <v>3895</v>
      </c>
      <c r="D4157" s="207">
        <v>4</v>
      </c>
      <c r="E4157" s="207" t="s">
        <v>215</v>
      </c>
      <c r="F4157" s="208">
        <v>2020</v>
      </c>
      <c r="G4157" s="208">
        <v>23585399</v>
      </c>
      <c r="H4157">
        <v>33312</v>
      </c>
      <c r="I4157">
        <v>0</v>
      </c>
      <c r="J4157">
        <v>4181</v>
      </c>
    </row>
    <row r="4158" spans="1:10" ht="14.5" x14ac:dyDescent="0.35">
      <c r="A4158" s="202">
        <v>41343</v>
      </c>
      <c r="B4158" s="202" t="s">
        <v>3896</v>
      </c>
      <c r="D4158" s="207">
        <v>1</v>
      </c>
      <c r="E4158" s="207" t="s">
        <v>215</v>
      </c>
      <c r="F4158" s="208">
        <v>2020</v>
      </c>
      <c r="G4158" s="208">
        <v>23143188</v>
      </c>
      <c r="H4158">
        <v>138851</v>
      </c>
      <c r="I4158">
        <v>0</v>
      </c>
      <c r="J4158">
        <v>6490</v>
      </c>
    </row>
    <row r="4159" spans="1:10" ht="14.5" x14ac:dyDescent="0.35">
      <c r="A4159" s="202">
        <v>41343</v>
      </c>
      <c r="B4159" s="202" t="s">
        <v>3901</v>
      </c>
      <c r="D4159" s="207">
        <v>17.100000000000001</v>
      </c>
      <c r="E4159" s="207" t="s">
        <v>215</v>
      </c>
      <c r="F4159" s="208">
        <v>2020</v>
      </c>
      <c r="G4159">
        <v>7366854</v>
      </c>
      <c r="H4159">
        <v>112934</v>
      </c>
      <c r="I4159">
        <v>0</v>
      </c>
      <c r="J4159">
        <v>5279</v>
      </c>
    </row>
    <row r="4160" spans="1:10" ht="14.5" x14ac:dyDescent="0.35">
      <c r="A4160" s="202">
        <v>41343</v>
      </c>
      <c r="B4160" s="202" t="s">
        <v>3902</v>
      </c>
      <c r="D4160" s="207">
        <v>17.2</v>
      </c>
      <c r="E4160" s="207" t="s">
        <v>215</v>
      </c>
      <c r="F4160" s="208">
        <v>2020</v>
      </c>
      <c r="G4160" s="207">
        <v>1047841</v>
      </c>
      <c r="H4160">
        <v>25109</v>
      </c>
      <c r="I4160">
        <v>0</v>
      </c>
      <c r="J4160">
        <v>1174</v>
      </c>
    </row>
    <row r="4161" spans="1:10" ht="14.5" x14ac:dyDescent="0.35">
      <c r="A4161" s="202">
        <v>41343</v>
      </c>
      <c r="B4161" s="202" t="s">
        <v>3903</v>
      </c>
      <c r="D4161" s="207">
        <v>18</v>
      </c>
      <c r="E4161" s="207" t="s">
        <v>215</v>
      </c>
      <c r="F4161" s="208">
        <v>2020</v>
      </c>
      <c r="G4161" s="208">
        <v>1677881</v>
      </c>
      <c r="H4161">
        <v>45741</v>
      </c>
      <c r="I4161">
        <v>0</v>
      </c>
      <c r="J4161">
        <v>2138</v>
      </c>
    </row>
    <row r="4162" spans="1:10" ht="14.5" x14ac:dyDescent="0.35">
      <c r="A4162" s="202">
        <v>41343</v>
      </c>
      <c r="B4162" s="202" t="s">
        <v>3904</v>
      </c>
      <c r="D4162" s="207">
        <v>19.3</v>
      </c>
      <c r="E4162" s="207" t="s">
        <v>215</v>
      </c>
      <c r="F4162">
        <v>2020</v>
      </c>
      <c r="G4162" s="209">
        <v>7143</v>
      </c>
      <c r="H4162">
        <v>10262</v>
      </c>
      <c r="I4162">
        <v>0</v>
      </c>
      <c r="J4162">
        <v>480</v>
      </c>
    </row>
    <row r="4163" spans="1:10" ht="14.5" x14ac:dyDescent="0.35">
      <c r="A4163" s="202">
        <v>41343</v>
      </c>
      <c r="B4163" s="202" t="s">
        <v>3905</v>
      </c>
      <c r="D4163" s="207">
        <v>19.399999999999999</v>
      </c>
      <c r="E4163" s="207" t="s">
        <v>215</v>
      </c>
      <c r="F4163">
        <v>2020</v>
      </c>
      <c r="G4163" s="210">
        <v>3026278</v>
      </c>
      <c r="H4163">
        <v>0</v>
      </c>
      <c r="I4163">
        <v>0</v>
      </c>
      <c r="J4163">
        <v>0</v>
      </c>
    </row>
    <row r="4164" spans="1:10" ht="14.5" x14ac:dyDescent="0.35">
      <c r="A4164" s="202">
        <v>41343</v>
      </c>
      <c r="B4164" s="202" t="s">
        <v>3897</v>
      </c>
      <c r="D4164" s="207">
        <v>2.1</v>
      </c>
      <c r="E4164" s="207" t="s">
        <v>215</v>
      </c>
      <c r="F4164" s="208">
        <v>2020</v>
      </c>
      <c r="G4164" s="208">
        <v>13472458</v>
      </c>
      <c r="H4164">
        <v>86560</v>
      </c>
      <c r="I4164">
        <v>0</v>
      </c>
      <c r="J4164">
        <v>4046</v>
      </c>
    </row>
    <row r="4165" spans="1:10" ht="14.5" x14ac:dyDescent="0.35">
      <c r="A4165" s="202">
        <v>41343</v>
      </c>
      <c r="B4165" s="202" t="s">
        <v>3906</v>
      </c>
      <c r="D4165" s="207">
        <v>21.2</v>
      </c>
      <c r="E4165" s="207" t="s">
        <v>215</v>
      </c>
      <c r="F4165" s="208">
        <v>2020</v>
      </c>
      <c r="G4165" s="208">
        <v>999819</v>
      </c>
      <c r="H4165">
        <v>3383</v>
      </c>
      <c r="I4165">
        <v>0</v>
      </c>
      <c r="J4165">
        <v>158</v>
      </c>
    </row>
    <row r="4166" spans="1:10" ht="14.5" x14ac:dyDescent="0.35">
      <c r="A4166" s="202">
        <v>41343</v>
      </c>
      <c r="B4166" s="202" t="s">
        <v>3898</v>
      </c>
      <c r="D4166" s="207">
        <v>5.0999999999999996</v>
      </c>
      <c r="E4166" s="207" t="s">
        <v>215</v>
      </c>
      <c r="F4166" s="208">
        <v>2020</v>
      </c>
      <c r="G4166" s="208">
        <v>198144</v>
      </c>
      <c r="H4166">
        <v>21705</v>
      </c>
      <c r="I4166">
        <v>0</v>
      </c>
      <c r="J4166">
        <v>1014</v>
      </c>
    </row>
    <row r="4167" spans="1:10" ht="14.5" x14ac:dyDescent="0.35">
      <c r="A4167" s="202">
        <v>41343</v>
      </c>
      <c r="B4167" s="202" t="s">
        <v>3899</v>
      </c>
      <c r="D4167" s="207">
        <v>5.2</v>
      </c>
      <c r="E4167" s="207" t="s">
        <v>215</v>
      </c>
      <c r="F4167" s="208">
        <v>2020</v>
      </c>
      <c r="G4167" s="208">
        <v>635555</v>
      </c>
      <c r="H4167">
        <v>18071</v>
      </c>
      <c r="I4167">
        <v>0</v>
      </c>
      <c r="J4167">
        <v>845</v>
      </c>
    </row>
    <row r="4168" spans="1:10" ht="14.5" x14ac:dyDescent="0.35">
      <c r="A4168" s="202">
        <v>41343</v>
      </c>
      <c r="B4168" s="202" t="s">
        <v>3900</v>
      </c>
      <c r="D4168" s="207">
        <v>9</v>
      </c>
      <c r="E4168" s="207" t="s">
        <v>215</v>
      </c>
      <c r="F4168" s="208">
        <v>2020</v>
      </c>
      <c r="G4168" s="208">
        <v>8910867</v>
      </c>
      <c r="H4168">
        <v>31754</v>
      </c>
      <c r="I4168">
        <v>0</v>
      </c>
      <c r="J4168">
        <v>1484</v>
      </c>
    </row>
    <row r="4169" spans="1:10" ht="14.5" x14ac:dyDescent="0.35">
      <c r="A4169" s="202">
        <v>41394</v>
      </c>
      <c r="B4169" s="202" t="s">
        <v>3909</v>
      </c>
      <c r="D4169" s="207">
        <v>17.100000000000001</v>
      </c>
      <c r="E4169" s="207" t="s">
        <v>215</v>
      </c>
      <c r="F4169" s="208">
        <v>2020</v>
      </c>
      <c r="G4169">
        <v>2500021</v>
      </c>
      <c r="H4169">
        <v>25473</v>
      </c>
      <c r="I4169">
        <v>0</v>
      </c>
      <c r="J4169">
        <v>690</v>
      </c>
    </row>
    <row r="4170" spans="1:10" ht="14.5" x14ac:dyDescent="0.35">
      <c r="A4170" s="202">
        <v>41394</v>
      </c>
      <c r="B4170" s="202" t="s">
        <v>4699</v>
      </c>
      <c r="D4170" s="207">
        <v>17.2</v>
      </c>
      <c r="E4170" s="207" t="s">
        <v>215</v>
      </c>
      <c r="F4170" s="208">
        <v>2020</v>
      </c>
      <c r="G4170" s="207">
        <v>6881</v>
      </c>
      <c r="H4170">
        <v>57</v>
      </c>
      <c r="I4170">
        <v>0</v>
      </c>
      <c r="J4170">
        <v>0</v>
      </c>
    </row>
    <row r="4171" spans="1:10" ht="14.5" x14ac:dyDescent="0.35">
      <c r="A4171" s="202">
        <v>41394</v>
      </c>
      <c r="B4171" s="202" t="s">
        <v>3910</v>
      </c>
      <c r="D4171" s="207">
        <v>18</v>
      </c>
      <c r="E4171" s="207" t="s">
        <v>215</v>
      </c>
      <c r="F4171" s="208">
        <v>2020</v>
      </c>
      <c r="G4171" s="208">
        <v>258936</v>
      </c>
      <c r="H4171">
        <v>7033</v>
      </c>
      <c r="I4171">
        <v>0</v>
      </c>
      <c r="J4171">
        <v>252</v>
      </c>
    </row>
    <row r="4172" spans="1:10" ht="14.5" x14ac:dyDescent="0.35">
      <c r="A4172" s="202">
        <v>41394</v>
      </c>
      <c r="B4172" s="202" t="s">
        <v>3911</v>
      </c>
      <c r="D4172" s="207">
        <v>19.3</v>
      </c>
      <c r="E4172" s="207" t="s">
        <v>215</v>
      </c>
      <c r="F4172">
        <v>2020</v>
      </c>
      <c r="G4172" s="209">
        <v>13130</v>
      </c>
      <c r="H4172">
        <v>25301</v>
      </c>
      <c r="I4172">
        <v>0</v>
      </c>
      <c r="J4172">
        <v>340</v>
      </c>
    </row>
    <row r="4173" spans="1:10" ht="14.5" x14ac:dyDescent="0.35">
      <c r="A4173" s="202">
        <v>41394</v>
      </c>
      <c r="B4173" s="202" t="s">
        <v>3912</v>
      </c>
      <c r="D4173" s="207">
        <v>19.399999999999999</v>
      </c>
      <c r="E4173" s="207" t="s">
        <v>215</v>
      </c>
      <c r="F4173">
        <v>2020</v>
      </c>
      <c r="G4173" s="210">
        <v>939206</v>
      </c>
      <c r="H4173">
        <v>0</v>
      </c>
      <c r="I4173">
        <v>0</v>
      </c>
      <c r="J4173">
        <v>0</v>
      </c>
    </row>
    <row r="4174" spans="1:10" ht="14.5" x14ac:dyDescent="0.35">
      <c r="A4174" s="202">
        <v>41394</v>
      </c>
      <c r="B4174" s="202" t="s">
        <v>3913</v>
      </c>
      <c r="D4174" s="207">
        <v>21.2</v>
      </c>
      <c r="E4174" s="207" t="s">
        <v>215</v>
      </c>
      <c r="F4174" s="208">
        <v>2020</v>
      </c>
      <c r="G4174" s="208">
        <v>305577</v>
      </c>
      <c r="H4174">
        <v>7333</v>
      </c>
      <c r="I4174">
        <v>0</v>
      </c>
      <c r="J4174">
        <v>166</v>
      </c>
    </row>
    <row r="4175" spans="1:10" ht="14.5" x14ac:dyDescent="0.35">
      <c r="A4175" s="202">
        <v>41394</v>
      </c>
      <c r="B4175" s="202" t="s">
        <v>4700</v>
      </c>
      <c r="D4175" s="207">
        <v>4</v>
      </c>
      <c r="E4175" s="207" t="s">
        <v>215</v>
      </c>
      <c r="F4175" s="208">
        <v>2020</v>
      </c>
      <c r="G4175" s="208">
        <v>17356154</v>
      </c>
      <c r="H4175">
        <v>17356</v>
      </c>
      <c r="I4175">
        <v>0</v>
      </c>
      <c r="J4175">
        <v>0</v>
      </c>
    </row>
    <row r="4176" spans="1:10" ht="14.5" x14ac:dyDescent="0.35">
      <c r="A4176" s="202">
        <v>41394</v>
      </c>
      <c r="B4176" s="202" t="s">
        <v>3907</v>
      </c>
      <c r="D4176" s="207">
        <v>5.0999999999999996</v>
      </c>
      <c r="E4176" s="207" t="s">
        <v>215</v>
      </c>
      <c r="F4176" s="208">
        <v>2020</v>
      </c>
      <c r="G4176" s="208">
        <v>1539253</v>
      </c>
      <c r="H4176">
        <v>14210</v>
      </c>
      <c r="I4176">
        <v>0</v>
      </c>
      <c r="J4176">
        <v>340</v>
      </c>
    </row>
    <row r="4177" spans="1:10" ht="14.5" x14ac:dyDescent="0.35">
      <c r="A4177" s="202">
        <v>41394</v>
      </c>
      <c r="B4177" s="202" t="s">
        <v>3908</v>
      </c>
      <c r="D4177" s="207">
        <v>5.2</v>
      </c>
      <c r="E4177" s="207" t="s">
        <v>215</v>
      </c>
      <c r="F4177" s="208">
        <v>2020</v>
      </c>
      <c r="G4177" s="208">
        <v>1226129</v>
      </c>
      <c r="H4177">
        <v>10721</v>
      </c>
      <c r="I4177">
        <v>0</v>
      </c>
      <c r="J4177">
        <v>265</v>
      </c>
    </row>
    <row r="4178" spans="1:10" ht="14.5" x14ac:dyDescent="0.35">
      <c r="A4178" s="202">
        <v>41394</v>
      </c>
      <c r="B4178" s="202" t="s">
        <v>4701</v>
      </c>
      <c r="D4178" s="207">
        <v>9</v>
      </c>
      <c r="E4178" s="207" t="s">
        <v>215</v>
      </c>
      <c r="F4178" s="208">
        <v>2020</v>
      </c>
      <c r="G4178" s="208">
        <v>6000</v>
      </c>
      <c r="H4178">
        <v>25</v>
      </c>
      <c r="I4178">
        <v>0</v>
      </c>
      <c r="J4178">
        <v>0</v>
      </c>
    </row>
    <row r="4179" spans="1:10" ht="14.5" x14ac:dyDescent="0.35">
      <c r="A4179" s="202">
        <v>41424</v>
      </c>
      <c r="B4179" s="202" t="s">
        <v>3915</v>
      </c>
      <c r="D4179" s="207">
        <v>17.100000000000001</v>
      </c>
      <c r="E4179" s="207" t="s">
        <v>215</v>
      </c>
      <c r="F4179" s="208">
        <v>2020</v>
      </c>
      <c r="G4179" s="204">
        <v>979831</v>
      </c>
      <c r="H4179">
        <v>14991</v>
      </c>
      <c r="I4179">
        <v>683</v>
      </c>
      <c r="J4179">
        <v>1124</v>
      </c>
    </row>
    <row r="4180" spans="1:10" ht="14.5" x14ac:dyDescent="0.35">
      <c r="A4180" s="202">
        <v>41424</v>
      </c>
      <c r="B4180" s="202" t="s">
        <v>4702</v>
      </c>
      <c r="D4180" s="207">
        <v>17.2</v>
      </c>
      <c r="E4180" s="207" t="s">
        <v>215</v>
      </c>
      <c r="F4180" s="208">
        <v>2020</v>
      </c>
      <c r="G4180" s="203">
        <v>0</v>
      </c>
      <c r="H4180">
        <v>0</v>
      </c>
      <c r="I4180">
        <v>0</v>
      </c>
      <c r="J4180">
        <v>0</v>
      </c>
    </row>
    <row r="4181" spans="1:10" ht="14.5" x14ac:dyDescent="0.35">
      <c r="A4181" s="202">
        <v>41424</v>
      </c>
      <c r="B4181" s="202" t="s">
        <v>3916</v>
      </c>
      <c r="D4181" s="207">
        <v>18</v>
      </c>
      <c r="E4181" s="207" t="s">
        <v>215</v>
      </c>
      <c r="F4181" s="208">
        <v>2020</v>
      </c>
      <c r="G4181" s="202">
        <v>46</v>
      </c>
      <c r="H4181">
        <v>164</v>
      </c>
      <c r="I4181">
        <v>7</v>
      </c>
      <c r="J4181">
        <v>12</v>
      </c>
    </row>
    <row r="4182" spans="1:10" ht="14.5" x14ac:dyDescent="0.35">
      <c r="A4182" s="202">
        <v>41424</v>
      </c>
      <c r="B4182" s="202" t="s">
        <v>3917</v>
      </c>
      <c r="D4182" s="207">
        <v>19.3</v>
      </c>
      <c r="E4182" s="207" t="s">
        <v>215</v>
      </c>
      <c r="F4182">
        <v>2020</v>
      </c>
      <c r="G4182" s="205">
        <v>496</v>
      </c>
      <c r="H4182">
        <v>5793</v>
      </c>
      <c r="I4182">
        <v>105</v>
      </c>
      <c r="J4182">
        <v>173</v>
      </c>
    </row>
    <row r="4183" spans="1:10" ht="14.5" x14ac:dyDescent="0.35">
      <c r="A4183" s="202">
        <v>41424</v>
      </c>
      <c r="B4183" s="202" t="s">
        <v>3918</v>
      </c>
      <c r="D4183" s="207">
        <v>19.399999999999999</v>
      </c>
      <c r="E4183" s="207" t="s">
        <v>215</v>
      </c>
      <c r="F4183">
        <v>2020</v>
      </c>
      <c r="G4183" s="206">
        <v>562281</v>
      </c>
      <c r="H4183">
        <v>0</v>
      </c>
      <c r="I4183">
        <v>0</v>
      </c>
      <c r="J4183">
        <v>0</v>
      </c>
    </row>
    <row r="4184" spans="1:10" ht="14.5" x14ac:dyDescent="0.35">
      <c r="A4184" s="202">
        <v>41424</v>
      </c>
      <c r="B4184" s="202" t="s">
        <v>3919</v>
      </c>
      <c r="D4184" s="207">
        <v>21.2</v>
      </c>
      <c r="E4184" s="207" t="s">
        <v>215</v>
      </c>
      <c r="F4184" s="208">
        <v>2020</v>
      </c>
      <c r="G4184" s="202">
        <v>19851</v>
      </c>
      <c r="H4184">
        <v>876</v>
      </c>
      <c r="I4184">
        <v>19</v>
      </c>
      <c r="J4184">
        <v>32</v>
      </c>
    </row>
    <row r="4185" spans="1:10" ht="14.5" x14ac:dyDescent="0.35">
      <c r="A4185" s="202">
        <v>41424</v>
      </c>
      <c r="B4185" s="202" t="s">
        <v>3914</v>
      </c>
      <c r="D4185" s="207">
        <v>5.0999999999999996</v>
      </c>
      <c r="E4185" s="207" t="s">
        <v>215</v>
      </c>
      <c r="F4185" s="208">
        <v>2020</v>
      </c>
      <c r="G4185" s="202">
        <v>20063</v>
      </c>
      <c r="H4185">
        <v>1985</v>
      </c>
      <c r="I4185">
        <v>35</v>
      </c>
      <c r="J4185">
        <v>58</v>
      </c>
    </row>
    <row r="4186" spans="1:10" ht="14.5" x14ac:dyDescent="0.35">
      <c r="A4186" s="202">
        <v>41424</v>
      </c>
      <c r="B4186" s="202" t="s">
        <v>4703</v>
      </c>
      <c r="D4186" s="207">
        <v>5.2</v>
      </c>
      <c r="E4186" s="207" t="s">
        <v>215</v>
      </c>
      <c r="F4186" s="208">
        <v>2020</v>
      </c>
      <c r="G4186" s="202">
        <v>30731</v>
      </c>
      <c r="H4186">
        <v>1983</v>
      </c>
      <c r="I4186">
        <v>23</v>
      </c>
      <c r="J4186">
        <v>38</v>
      </c>
    </row>
    <row r="4187" spans="1:10" ht="14.5" x14ac:dyDescent="0.35">
      <c r="A4187" s="202">
        <v>41459</v>
      </c>
      <c r="B4187" s="202" t="s">
        <v>3920</v>
      </c>
      <c r="D4187" s="207">
        <v>1</v>
      </c>
      <c r="E4187" s="207" t="s">
        <v>215</v>
      </c>
      <c r="F4187" s="208">
        <v>2020</v>
      </c>
      <c r="G4187" s="202">
        <v>72627</v>
      </c>
      <c r="H4187">
        <v>2170</v>
      </c>
      <c r="I4187">
        <v>389</v>
      </c>
      <c r="J4187">
        <v>228</v>
      </c>
    </row>
    <row r="4188" spans="1:10" ht="14.5" x14ac:dyDescent="0.35">
      <c r="A4188" s="202">
        <v>41459</v>
      </c>
      <c r="B4188" s="202" t="s">
        <v>3924</v>
      </c>
      <c r="D4188" s="207">
        <v>17.100000000000001</v>
      </c>
      <c r="E4188" s="207" t="s">
        <v>215</v>
      </c>
      <c r="F4188" s="208">
        <v>2020</v>
      </c>
      <c r="G4188" s="204">
        <v>193712</v>
      </c>
      <c r="H4188">
        <v>2409</v>
      </c>
      <c r="I4188">
        <v>407</v>
      </c>
      <c r="J4188">
        <v>253</v>
      </c>
    </row>
    <row r="4189" spans="1:10" ht="14.5" x14ac:dyDescent="0.35">
      <c r="A4189" s="202">
        <v>41459</v>
      </c>
      <c r="B4189" s="202" t="s">
        <v>4704</v>
      </c>
      <c r="D4189" s="207">
        <v>17.2</v>
      </c>
      <c r="E4189" s="207" t="s">
        <v>215</v>
      </c>
      <c r="F4189" s="208">
        <v>2020</v>
      </c>
      <c r="G4189" s="203">
        <v>0</v>
      </c>
      <c r="H4189">
        <v>0</v>
      </c>
      <c r="I4189">
        <v>0</v>
      </c>
      <c r="J4189">
        <v>0</v>
      </c>
    </row>
    <row r="4190" spans="1:10" ht="14.5" x14ac:dyDescent="0.35">
      <c r="A4190" s="202">
        <v>41459</v>
      </c>
      <c r="B4190" s="202" t="s">
        <v>3921</v>
      </c>
      <c r="D4190" s="207">
        <v>2.1</v>
      </c>
      <c r="E4190" s="207" t="s">
        <v>215</v>
      </c>
      <c r="F4190" s="208">
        <v>2020</v>
      </c>
      <c r="G4190" s="202">
        <v>279541</v>
      </c>
      <c r="H4190">
        <v>3029</v>
      </c>
      <c r="I4190">
        <v>586</v>
      </c>
      <c r="J4190">
        <v>323</v>
      </c>
    </row>
    <row r="4191" spans="1:10" ht="14.5" x14ac:dyDescent="0.35">
      <c r="A4191" s="202">
        <v>41459</v>
      </c>
      <c r="B4191" s="202" t="s">
        <v>3922</v>
      </c>
      <c r="D4191" s="207">
        <v>4</v>
      </c>
      <c r="E4191" s="207" t="s">
        <v>215</v>
      </c>
      <c r="F4191" s="208">
        <v>2020</v>
      </c>
      <c r="G4191" s="202">
        <v>4236663</v>
      </c>
      <c r="H4191">
        <v>60319</v>
      </c>
      <c r="I4191">
        <v>4645</v>
      </c>
      <c r="J4191">
        <v>6425</v>
      </c>
    </row>
    <row r="4192" spans="1:10" ht="14.5" x14ac:dyDescent="0.35">
      <c r="A4192" s="202">
        <v>41459</v>
      </c>
      <c r="B4192" s="202" t="s">
        <v>3923</v>
      </c>
      <c r="D4192" s="207">
        <v>9</v>
      </c>
      <c r="E4192" s="207" t="s">
        <v>215</v>
      </c>
      <c r="F4192" s="208">
        <v>2020</v>
      </c>
      <c r="G4192" s="202">
        <v>506068</v>
      </c>
      <c r="H4192">
        <v>5096</v>
      </c>
      <c r="I4192">
        <v>1256</v>
      </c>
      <c r="J4192">
        <v>535</v>
      </c>
    </row>
    <row r="4193" spans="1:10" ht="14.5" x14ac:dyDescent="0.35">
      <c r="A4193" s="202">
        <v>41483</v>
      </c>
      <c r="B4193" s="202" t="s">
        <v>4705</v>
      </c>
      <c r="D4193" s="207">
        <v>17.100000000000001</v>
      </c>
      <c r="E4193" s="207" t="s">
        <v>215</v>
      </c>
      <c r="F4193" s="208">
        <v>2020</v>
      </c>
      <c r="G4193" s="204">
        <v>373</v>
      </c>
      <c r="H4193">
        <v>154</v>
      </c>
      <c r="I4193">
        <v>5</v>
      </c>
      <c r="J4193">
        <v>12</v>
      </c>
    </row>
    <row r="4194" spans="1:10" ht="14.5" x14ac:dyDescent="0.35">
      <c r="A4194" s="202">
        <v>41483</v>
      </c>
      <c r="B4194" s="202" t="s">
        <v>4706</v>
      </c>
      <c r="D4194" s="207">
        <v>17.2</v>
      </c>
      <c r="E4194" s="207" t="s">
        <v>215</v>
      </c>
      <c r="F4194" s="208">
        <v>2020</v>
      </c>
      <c r="G4194" s="203">
        <v>0</v>
      </c>
      <c r="H4194">
        <v>0</v>
      </c>
      <c r="I4194">
        <v>0</v>
      </c>
      <c r="J4194">
        <v>0</v>
      </c>
    </row>
    <row r="4195" spans="1:10" ht="14.5" x14ac:dyDescent="0.35">
      <c r="A4195" s="202">
        <v>41483</v>
      </c>
      <c r="B4195" s="202" t="s">
        <v>4707</v>
      </c>
      <c r="D4195" s="207">
        <v>18</v>
      </c>
      <c r="E4195" s="207" t="s">
        <v>215</v>
      </c>
      <c r="F4195" s="208">
        <v>2020</v>
      </c>
      <c r="G4195" s="202">
        <v>15</v>
      </c>
      <c r="H4195">
        <v>0</v>
      </c>
      <c r="I4195">
        <v>2</v>
      </c>
      <c r="J4195">
        <v>4</v>
      </c>
    </row>
    <row r="4196" spans="1:10" ht="14.5" x14ac:dyDescent="0.35">
      <c r="A4196" s="202">
        <v>41483</v>
      </c>
      <c r="B4196" s="202" t="s">
        <v>3925</v>
      </c>
      <c r="D4196" s="207">
        <v>24</v>
      </c>
      <c r="E4196" s="207" t="s">
        <v>215</v>
      </c>
      <c r="F4196" s="208">
        <v>2020</v>
      </c>
      <c r="G4196" s="202">
        <v>10525</v>
      </c>
      <c r="H4196">
        <v>1176</v>
      </c>
      <c r="I4196">
        <v>60</v>
      </c>
      <c r="J4196">
        <v>134</v>
      </c>
    </row>
    <row r="4197" spans="1:10" ht="14.5" x14ac:dyDescent="0.35">
      <c r="A4197" s="202">
        <v>41483</v>
      </c>
      <c r="B4197" s="202" t="s">
        <v>4708</v>
      </c>
      <c r="D4197" s="207">
        <v>5.0999999999999996</v>
      </c>
      <c r="E4197" s="207" t="s">
        <v>215</v>
      </c>
      <c r="F4197" s="208">
        <v>2020</v>
      </c>
      <c r="G4197" s="202">
        <v>16164</v>
      </c>
      <c r="H4197">
        <v>241</v>
      </c>
      <c r="I4197">
        <v>8</v>
      </c>
      <c r="J4197">
        <v>19</v>
      </c>
    </row>
    <row r="4198" spans="1:10" ht="14.5" x14ac:dyDescent="0.35">
      <c r="A4198" s="202">
        <v>41483</v>
      </c>
      <c r="B4198" s="202" t="s">
        <v>4709</v>
      </c>
      <c r="D4198" s="207">
        <v>5.2</v>
      </c>
      <c r="E4198" s="207" t="s">
        <v>215</v>
      </c>
      <c r="F4198" s="208">
        <v>2020</v>
      </c>
      <c r="G4198" s="202">
        <v>7764</v>
      </c>
      <c r="H4198">
        <v>84</v>
      </c>
      <c r="I4198">
        <v>8</v>
      </c>
      <c r="J4198">
        <v>18</v>
      </c>
    </row>
    <row r="4199" spans="1:10" ht="14.5" x14ac:dyDescent="0.35">
      <c r="A4199" s="202">
        <v>41564</v>
      </c>
      <c r="B4199" s="202" t="s">
        <v>3926</v>
      </c>
      <c r="D4199" s="207">
        <v>1</v>
      </c>
      <c r="E4199" s="207" t="s">
        <v>215</v>
      </c>
      <c r="F4199" s="208">
        <v>2020</v>
      </c>
      <c r="G4199" s="202">
        <v>732059</v>
      </c>
      <c r="H4199">
        <v>732</v>
      </c>
      <c r="I4199">
        <v>0</v>
      </c>
      <c r="J4199">
        <v>65</v>
      </c>
    </row>
    <row r="4200" spans="1:10" ht="14.5" x14ac:dyDescent="0.35">
      <c r="A4200" s="202">
        <v>41564</v>
      </c>
      <c r="B4200" s="202" t="s">
        <v>3930</v>
      </c>
      <c r="D4200" s="207">
        <v>17.100000000000001</v>
      </c>
      <c r="E4200" s="207" t="s">
        <v>215</v>
      </c>
      <c r="F4200" s="208">
        <v>2020</v>
      </c>
      <c r="G4200" s="204">
        <v>7530148</v>
      </c>
      <c r="H4200">
        <v>7530</v>
      </c>
      <c r="I4200">
        <v>0</v>
      </c>
      <c r="J4200">
        <v>754</v>
      </c>
    </row>
    <row r="4201" spans="1:10" ht="14.5" x14ac:dyDescent="0.35">
      <c r="A4201" s="202">
        <v>41564</v>
      </c>
      <c r="B4201" s="202" t="s">
        <v>4710</v>
      </c>
      <c r="D4201" s="207">
        <v>17.2</v>
      </c>
      <c r="E4201" s="207" t="s">
        <v>215</v>
      </c>
      <c r="F4201" s="208">
        <v>2020</v>
      </c>
      <c r="G4201" s="203">
        <v>0</v>
      </c>
      <c r="H4201">
        <v>0</v>
      </c>
      <c r="I4201">
        <v>0</v>
      </c>
      <c r="J4201">
        <v>0</v>
      </c>
    </row>
    <row r="4202" spans="1:10" ht="14.5" x14ac:dyDescent="0.35">
      <c r="A4202" s="202">
        <v>41564</v>
      </c>
      <c r="B4202" s="202" t="s">
        <v>3927</v>
      </c>
      <c r="D4202" s="207">
        <v>2.1</v>
      </c>
      <c r="E4202" s="207" t="s">
        <v>215</v>
      </c>
      <c r="F4202" s="208">
        <v>2020</v>
      </c>
      <c r="G4202" s="202">
        <v>2488545</v>
      </c>
      <c r="H4202">
        <v>2489</v>
      </c>
      <c r="I4202">
        <v>0</v>
      </c>
      <c r="J4202">
        <v>206</v>
      </c>
    </row>
    <row r="4203" spans="1:10" ht="14.5" x14ac:dyDescent="0.35">
      <c r="A4203" s="202">
        <v>41564</v>
      </c>
      <c r="B4203" s="202" t="s">
        <v>3928</v>
      </c>
      <c r="D4203" s="207">
        <v>4</v>
      </c>
      <c r="E4203" s="207" t="s">
        <v>215</v>
      </c>
      <c r="F4203" s="208">
        <v>2020</v>
      </c>
      <c r="G4203" s="202">
        <v>80775512</v>
      </c>
      <c r="H4203">
        <v>80776</v>
      </c>
      <c r="I4203">
        <v>0</v>
      </c>
      <c r="J4203">
        <v>6792</v>
      </c>
    </row>
    <row r="4204" spans="1:10" ht="14.5" x14ac:dyDescent="0.35">
      <c r="A4204" s="202">
        <v>41564</v>
      </c>
      <c r="B4204" s="202" t="s">
        <v>3929</v>
      </c>
      <c r="D4204" s="207">
        <v>9</v>
      </c>
      <c r="E4204" s="207" t="s">
        <v>215</v>
      </c>
      <c r="F4204" s="208">
        <v>2020</v>
      </c>
      <c r="G4204" s="202">
        <v>6371063</v>
      </c>
      <c r="H4204">
        <v>6371</v>
      </c>
      <c r="I4204">
        <v>0</v>
      </c>
      <c r="J4204">
        <v>725</v>
      </c>
    </row>
    <row r="4205" spans="1:10" ht="14.5" x14ac:dyDescent="0.35">
      <c r="A4205" s="202">
        <v>41602</v>
      </c>
      <c r="B4205" s="202" t="s">
        <v>3931</v>
      </c>
      <c r="D4205" s="207">
        <v>1</v>
      </c>
      <c r="E4205" s="207" t="s">
        <v>215</v>
      </c>
      <c r="F4205" s="208">
        <v>2020</v>
      </c>
      <c r="G4205" s="202">
        <v>578449</v>
      </c>
      <c r="H4205">
        <v>578</v>
      </c>
      <c r="I4205">
        <v>18</v>
      </c>
      <c r="J4205">
        <v>48</v>
      </c>
    </row>
    <row r="4206" spans="1:10" ht="14.5" x14ac:dyDescent="0.35">
      <c r="A4206" s="202">
        <v>41602</v>
      </c>
      <c r="B4206" s="202" t="s">
        <v>3936</v>
      </c>
      <c r="D4206" s="207">
        <v>17.100000000000001</v>
      </c>
      <c r="E4206" s="207" t="s">
        <v>215</v>
      </c>
      <c r="F4206" s="208">
        <v>2020</v>
      </c>
      <c r="G4206" s="204">
        <v>603952</v>
      </c>
      <c r="H4206">
        <v>604</v>
      </c>
      <c r="I4206">
        <v>21</v>
      </c>
      <c r="J4206">
        <v>76</v>
      </c>
    </row>
    <row r="4207" spans="1:10" ht="14.5" x14ac:dyDescent="0.35">
      <c r="A4207" s="202">
        <v>41602</v>
      </c>
      <c r="B4207" s="202" t="s">
        <v>3937</v>
      </c>
      <c r="D4207" s="207">
        <v>17.2</v>
      </c>
      <c r="E4207" s="207" t="s">
        <v>215</v>
      </c>
      <c r="F4207" s="208">
        <v>2020</v>
      </c>
      <c r="G4207" s="203">
        <v>63666</v>
      </c>
      <c r="H4207">
        <v>64</v>
      </c>
      <c r="I4207">
        <v>4</v>
      </c>
      <c r="J4207">
        <v>5</v>
      </c>
    </row>
    <row r="4208" spans="1:10" ht="14.5" x14ac:dyDescent="0.35">
      <c r="A4208" s="202">
        <v>41602</v>
      </c>
      <c r="B4208" s="202" t="s">
        <v>3938</v>
      </c>
      <c r="D4208" s="207">
        <v>18</v>
      </c>
      <c r="E4208" s="207" t="s">
        <v>215</v>
      </c>
      <c r="F4208" s="208">
        <v>2020</v>
      </c>
      <c r="G4208" s="202">
        <v>346295</v>
      </c>
      <c r="H4208">
        <v>346</v>
      </c>
      <c r="I4208">
        <v>14</v>
      </c>
      <c r="J4208">
        <v>31</v>
      </c>
    </row>
    <row r="4209" spans="1:10" ht="14.5" x14ac:dyDescent="0.35">
      <c r="A4209" s="202">
        <v>41602</v>
      </c>
      <c r="B4209" s="202" t="s">
        <v>3939</v>
      </c>
      <c r="D4209" s="207">
        <v>19.3</v>
      </c>
      <c r="E4209" s="207" t="s">
        <v>215</v>
      </c>
      <c r="F4209">
        <v>2020</v>
      </c>
      <c r="G4209" s="205">
        <v>3981</v>
      </c>
      <c r="H4209">
        <v>722</v>
      </c>
      <c r="I4209">
        <v>40</v>
      </c>
      <c r="J4209">
        <v>70</v>
      </c>
    </row>
    <row r="4210" spans="1:10" ht="14.5" x14ac:dyDescent="0.35">
      <c r="A4210" s="202">
        <v>41602</v>
      </c>
      <c r="B4210" s="202" t="s">
        <v>3940</v>
      </c>
      <c r="D4210" s="207">
        <v>19.399999999999999</v>
      </c>
      <c r="E4210" s="207" t="s">
        <v>215</v>
      </c>
      <c r="F4210">
        <v>2020</v>
      </c>
      <c r="G4210" s="206">
        <v>717723</v>
      </c>
      <c r="H4210">
        <v>0</v>
      </c>
      <c r="I4210">
        <v>0</v>
      </c>
      <c r="J4210">
        <v>0</v>
      </c>
    </row>
    <row r="4211" spans="1:10" ht="14.5" x14ac:dyDescent="0.35">
      <c r="A4211" s="202">
        <v>41602</v>
      </c>
      <c r="B4211" s="202" t="s">
        <v>3932</v>
      </c>
      <c r="D4211" s="207">
        <v>2.1</v>
      </c>
      <c r="E4211" s="207" t="s">
        <v>215</v>
      </c>
      <c r="F4211" s="208">
        <v>2020</v>
      </c>
      <c r="G4211" s="202">
        <v>2396431</v>
      </c>
      <c r="H4211">
        <v>2396</v>
      </c>
      <c r="I4211">
        <v>86</v>
      </c>
      <c r="J4211">
        <v>175</v>
      </c>
    </row>
    <row r="4212" spans="1:10" ht="14.5" x14ac:dyDescent="0.35">
      <c r="A4212" s="202">
        <v>41602</v>
      </c>
      <c r="B4212" s="202" t="s">
        <v>3941</v>
      </c>
      <c r="D4212" s="207">
        <v>21.2</v>
      </c>
      <c r="E4212" s="207" t="s">
        <v>215</v>
      </c>
      <c r="F4212" s="208">
        <v>2020</v>
      </c>
      <c r="G4212" s="202">
        <v>162535</v>
      </c>
      <c r="H4212">
        <v>163</v>
      </c>
      <c r="I4212">
        <v>9</v>
      </c>
      <c r="J4212">
        <v>18</v>
      </c>
    </row>
    <row r="4213" spans="1:10" ht="14.5" x14ac:dyDescent="0.35">
      <c r="A4213" s="202">
        <v>41602</v>
      </c>
      <c r="B4213" s="202" t="s">
        <v>3933</v>
      </c>
      <c r="D4213" s="207">
        <v>5.0999999999999996</v>
      </c>
      <c r="E4213" s="207" t="s">
        <v>215</v>
      </c>
      <c r="F4213" s="208">
        <v>2020</v>
      </c>
      <c r="G4213" s="202">
        <v>31381411</v>
      </c>
      <c r="H4213">
        <v>31381</v>
      </c>
      <c r="I4213">
        <v>1269</v>
      </c>
      <c r="J4213">
        <v>2893</v>
      </c>
    </row>
    <row r="4214" spans="1:10" ht="14.5" x14ac:dyDescent="0.35">
      <c r="A4214" s="202">
        <v>41602</v>
      </c>
      <c r="B4214" s="202" t="s">
        <v>3934</v>
      </c>
      <c r="D4214" s="207">
        <v>5.2</v>
      </c>
      <c r="E4214" s="207" t="s">
        <v>215</v>
      </c>
      <c r="F4214" s="208">
        <v>2020</v>
      </c>
      <c r="G4214" s="202">
        <v>13743388</v>
      </c>
      <c r="H4214">
        <v>13743</v>
      </c>
      <c r="I4214">
        <v>733</v>
      </c>
      <c r="J4214">
        <v>1340</v>
      </c>
    </row>
    <row r="4215" spans="1:10" ht="14.5" x14ac:dyDescent="0.35">
      <c r="A4215" s="202">
        <v>41602</v>
      </c>
      <c r="B4215" s="202" t="s">
        <v>3935</v>
      </c>
      <c r="D4215" s="207">
        <v>9</v>
      </c>
      <c r="E4215" s="207" t="s">
        <v>215</v>
      </c>
      <c r="F4215" s="208">
        <v>2020</v>
      </c>
      <c r="G4215" s="202">
        <v>24581</v>
      </c>
      <c r="H4215">
        <v>25</v>
      </c>
      <c r="I4215">
        <v>1</v>
      </c>
      <c r="J4215">
        <v>2</v>
      </c>
    </row>
    <row r="4216" spans="1:10" ht="14.5" x14ac:dyDescent="0.35">
      <c r="A4216" s="202">
        <v>41688</v>
      </c>
      <c r="B4216" s="202" t="s">
        <v>3942</v>
      </c>
      <c r="D4216" s="207">
        <v>1</v>
      </c>
      <c r="E4216" s="207" t="s">
        <v>215</v>
      </c>
      <c r="F4216" s="208">
        <v>2020</v>
      </c>
      <c r="G4216" s="202">
        <v>17621402</v>
      </c>
      <c r="H4216">
        <v>17621</v>
      </c>
      <c r="I4216">
        <v>2383</v>
      </c>
      <c r="J4216">
        <v>1103</v>
      </c>
    </row>
    <row r="4217" spans="1:10" ht="14.5" x14ac:dyDescent="0.35">
      <c r="A4217" s="202">
        <v>41688</v>
      </c>
      <c r="B4217" s="202" t="s">
        <v>3945</v>
      </c>
      <c r="D4217" s="207">
        <v>17.100000000000001</v>
      </c>
      <c r="E4217" s="207" t="s">
        <v>215</v>
      </c>
      <c r="F4217" s="208">
        <v>2020</v>
      </c>
      <c r="G4217" s="204">
        <v>4204258</v>
      </c>
      <c r="H4217">
        <v>4204</v>
      </c>
      <c r="I4217">
        <v>567</v>
      </c>
      <c r="J4217">
        <v>262</v>
      </c>
    </row>
    <row r="4218" spans="1:10" ht="14.5" x14ac:dyDescent="0.35">
      <c r="A4218" s="202">
        <v>41688</v>
      </c>
      <c r="B4218" s="202" t="s">
        <v>4711</v>
      </c>
      <c r="D4218" s="207">
        <v>17.2</v>
      </c>
      <c r="E4218" s="207" t="s">
        <v>215</v>
      </c>
      <c r="F4218" s="208">
        <v>2020</v>
      </c>
      <c r="G4218" s="203">
        <v>0</v>
      </c>
      <c r="H4218">
        <v>0</v>
      </c>
      <c r="I4218">
        <v>0</v>
      </c>
      <c r="J4218">
        <v>0</v>
      </c>
    </row>
    <row r="4219" spans="1:10" ht="14.5" x14ac:dyDescent="0.35">
      <c r="A4219" s="202">
        <v>41688</v>
      </c>
      <c r="B4219" s="202" t="s">
        <v>3943</v>
      </c>
      <c r="D4219" s="207">
        <v>2.1</v>
      </c>
      <c r="E4219" s="207" t="s">
        <v>215</v>
      </c>
      <c r="F4219" s="208">
        <v>2020</v>
      </c>
      <c r="G4219" s="202">
        <v>75214503</v>
      </c>
      <c r="H4219">
        <v>75215</v>
      </c>
      <c r="I4219">
        <v>10234</v>
      </c>
      <c r="J4219">
        <v>4735</v>
      </c>
    </row>
    <row r="4220" spans="1:10" ht="14.5" x14ac:dyDescent="0.35">
      <c r="A4220" s="202">
        <v>41688</v>
      </c>
      <c r="B4220" s="202" t="s">
        <v>3944</v>
      </c>
      <c r="D4220" s="207">
        <v>4</v>
      </c>
      <c r="E4220" s="207" t="s">
        <v>215</v>
      </c>
      <c r="F4220" s="208">
        <v>2020</v>
      </c>
      <c r="G4220" s="202">
        <v>80599512</v>
      </c>
      <c r="H4220">
        <v>80600</v>
      </c>
      <c r="I4220">
        <v>11154</v>
      </c>
      <c r="J4220">
        <v>5161</v>
      </c>
    </row>
    <row r="4221" spans="1:10" ht="14.5" x14ac:dyDescent="0.35">
      <c r="A4221" s="202">
        <v>41840</v>
      </c>
      <c r="B4221" s="202" t="s">
        <v>3947</v>
      </c>
      <c r="D4221" s="207">
        <v>19.3</v>
      </c>
      <c r="E4221" s="207" t="s">
        <v>215</v>
      </c>
      <c r="F4221">
        <v>2020</v>
      </c>
      <c r="G4221" s="205">
        <v>97763</v>
      </c>
      <c r="H4221">
        <v>192261</v>
      </c>
      <c r="I4221">
        <v>10729</v>
      </c>
      <c r="J4221">
        <v>18211</v>
      </c>
    </row>
    <row r="4222" spans="1:10" ht="14.5" x14ac:dyDescent="0.35">
      <c r="A4222" s="202">
        <v>41840</v>
      </c>
      <c r="B4222" s="202" t="s">
        <v>3948</v>
      </c>
      <c r="D4222" s="207">
        <v>19.399999999999999</v>
      </c>
      <c r="E4222" s="207" t="s">
        <v>215</v>
      </c>
      <c r="F4222">
        <v>2020</v>
      </c>
      <c r="G4222" s="206">
        <v>20197154</v>
      </c>
      <c r="H4222">
        <v>0</v>
      </c>
      <c r="I4222">
        <v>0</v>
      </c>
      <c r="J4222">
        <v>0</v>
      </c>
    </row>
    <row r="4223" spans="1:10" ht="14.5" x14ac:dyDescent="0.35">
      <c r="A4223" s="202">
        <v>41840</v>
      </c>
      <c r="B4223" s="202" t="s">
        <v>3949</v>
      </c>
      <c r="D4223" s="207">
        <v>21.2</v>
      </c>
      <c r="E4223" s="207" t="s">
        <v>215</v>
      </c>
      <c r="F4223" s="208">
        <v>2020</v>
      </c>
      <c r="G4223" s="202">
        <v>5388360</v>
      </c>
      <c r="H4223">
        <v>67534</v>
      </c>
      <c r="I4223">
        <v>3698</v>
      </c>
      <c r="J4223">
        <v>6807</v>
      </c>
    </row>
    <row r="4224" spans="1:10" ht="14.5" x14ac:dyDescent="0.35">
      <c r="A4224" s="202">
        <v>41840</v>
      </c>
      <c r="B4224" s="202" t="s">
        <v>3946</v>
      </c>
      <c r="D4224" s="207">
        <v>9</v>
      </c>
      <c r="E4224" s="207" t="s">
        <v>215</v>
      </c>
      <c r="F4224" s="208">
        <v>2020</v>
      </c>
      <c r="G4224" s="202">
        <v>3142696</v>
      </c>
      <c r="H4224">
        <v>27543</v>
      </c>
      <c r="I4224">
        <v>1432</v>
      </c>
      <c r="J4224">
        <v>1877</v>
      </c>
    </row>
    <row r="4225" spans="1:10" ht="14.5" x14ac:dyDescent="0.35">
      <c r="A4225" s="202">
        <v>41998</v>
      </c>
      <c r="B4225" s="202" t="s">
        <v>3952</v>
      </c>
      <c r="D4225" s="207">
        <v>17.100000000000001</v>
      </c>
      <c r="E4225" s="207" t="s">
        <v>215</v>
      </c>
      <c r="F4225" s="208">
        <v>2020</v>
      </c>
      <c r="G4225" s="204">
        <v>515342</v>
      </c>
      <c r="H4225">
        <v>7701</v>
      </c>
      <c r="I4225">
        <v>369</v>
      </c>
      <c r="J4225">
        <v>680</v>
      </c>
    </row>
    <row r="4226" spans="1:10" ht="14.5" x14ac:dyDescent="0.35">
      <c r="A4226" s="202">
        <v>41998</v>
      </c>
      <c r="B4226" s="202" t="s">
        <v>3953</v>
      </c>
      <c r="D4226" s="207">
        <v>17.2</v>
      </c>
      <c r="E4226" s="207" t="s">
        <v>215</v>
      </c>
      <c r="F4226" s="208">
        <v>2020</v>
      </c>
      <c r="G4226" s="203">
        <v>1634</v>
      </c>
      <c r="H4226">
        <v>268</v>
      </c>
      <c r="I4226">
        <v>29</v>
      </c>
      <c r="J4226">
        <v>53</v>
      </c>
    </row>
    <row r="4227" spans="1:10" ht="14.5" x14ac:dyDescent="0.35">
      <c r="A4227" s="202">
        <v>41998</v>
      </c>
      <c r="B4227" s="202" t="s">
        <v>3954</v>
      </c>
      <c r="D4227" s="207">
        <v>19.3</v>
      </c>
      <c r="E4227" s="207" t="s">
        <v>215</v>
      </c>
      <c r="F4227">
        <v>2020</v>
      </c>
      <c r="G4227" s="205">
        <v>390</v>
      </c>
      <c r="H4227">
        <v>2897</v>
      </c>
      <c r="I4227">
        <v>129</v>
      </c>
      <c r="J4227">
        <v>238</v>
      </c>
    </row>
    <row r="4228" spans="1:10" ht="14.5" x14ac:dyDescent="0.35">
      <c r="A4228" s="202">
        <v>41998</v>
      </c>
      <c r="B4228" s="202" t="s">
        <v>3955</v>
      </c>
      <c r="D4228" s="207">
        <v>19.399999999999999</v>
      </c>
      <c r="E4228" s="207" t="s">
        <v>215</v>
      </c>
      <c r="F4228">
        <v>2020</v>
      </c>
      <c r="G4228" s="206">
        <v>96654</v>
      </c>
      <c r="H4228">
        <v>0</v>
      </c>
      <c r="I4228">
        <v>0</v>
      </c>
      <c r="J4228">
        <v>0</v>
      </c>
    </row>
    <row r="4229" spans="1:10" ht="14.5" x14ac:dyDescent="0.35">
      <c r="A4229" s="202">
        <v>41998</v>
      </c>
      <c r="B4229" s="202" t="s">
        <v>3956</v>
      </c>
      <c r="D4229" s="207">
        <v>21.2</v>
      </c>
      <c r="E4229" s="207" t="s">
        <v>215</v>
      </c>
      <c r="F4229" s="208">
        <v>2020</v>
      </c>
      <c r="G4229" s="202">
        <v>13002</v>
      </c>
      <c r="H4229">
        <v>1441</v>
      </c>
      <c r="I4229">
        <v>73</v>
      </c>
      <c r="J4229">
        <v>134</v>
      </c>
    </row>
    <row r="4230" spans="1:10" ht="14.5" x14ac:dyDescent="0.35">
      <c r="A4230" s="202">
        <v>41998</v>
      </c>
      <c r="B4230" s="202" t="s">
        <v>3950</v>
      </c>
      <c r="D4230" s="207">
        <v>5.0999999999999996</v>
      </c>
      <c r="E4230" s="207" t="s">
        <v>215</v>
      </c>
      <c r="F4230" s="208">
        <v>2020</v>
      </c>
      <c r="G4230" s="202">
        <v>17389</v>
      </c>
      <c r="H4230">
        <v>3555</v>
      </c>
      <c r="I4230">
        <v>170</v>
      </c>
      <c r="J4230">
        <v>313</v>
      </c>
    </row>
    <row r="4231" spans="1:10" ht="14.5" x14ac:dyDescent="0.35">
      <c r="A4231" s="202">
        <v>41998</v>
      </c>
      <c r="B4231" s="202" t="s">
        <v>3951</v>
      </c>
      <c r="D4231" s="207">
        <v>5.2</v>
      </c>
      <c r="E4231" s="207" t="s">
        <v>215</v>
      </c>
      <c r="F4231" s="208">
        <v>2020</v>
      </c>
      <c r="G4231" s="202">
        <v>165155</v>
      </c>
      <c r="H4231">
        <v>3846</v>
      </c>
      <c r="I4231">
        <v>179</v>
      </c>
      <c r="J4231">
        <v>329</v>
      </c>
    </row>
    <row r="4232" spans="1:10" ht="14.5" x14ac:dyDescent="0.35">
      <c r="A4232" s="202">
        <v>42005</v>
      </c>
      <c r="B4232" s="202" t="s">
        <v>3957</v>
      </c>
      <c r="D4232" s="207">
        <v>1</v>
      </c>
      <c r="E4232" s="207" t="s">
        <v>215</v>
      </c>
      <c r="F4232" s="208">
        <v>2020</v>
      </c>
      <c r="G4232" s="202">
        <v>4557875</v>
      </c>
      <c r="H4232">
        <v>4558</v>
      </c>
      <c r="I4232">
        <v>31</v>
      </c>
      <c r="J4232">
        <v>389</v>
      </c>
    </row>
    <row r="4233" spans="1:10" ht="14.5" x14ac:dyDescent="0.35">
      <c r="A4233" s="202">
        <v>42005</v>
      </c>
      <c r="B4233" s="202" t="s">
        <v>3962</v>
      </c>
      <c r="D4233" s="207">
        <v>19.100000000000001</v>
      </c>
      <c r="E4233" s="207" t="s">
        <v>215</v>
      </c>
      <c r="F4233" s="208">
        <v>2020</v>
      </c>
      <c r="G4233" s="205">
        <v>491</v>
      </c>
      <c r="H4233">
        <v>0</v>
      </c>
      <c r="I4233">
        <v>0</v>
      </c>
      <c r="J4233">
        <v>5</v>
      </c>
    </row>
    <row r="4234" spans="1:10" ht="14.5" x14ac:dyDescent="0.35">
      <c r="A4234" s="202">
        <v>42005</v>
      </c>
      <c r="B4234" s="202" t="s">
        <v>3963</v>
      </c>
      <c r="D4234" s="207">
        <v>19.2</v>
      </c>
      <c r="E4234" s="207" t="s">
        <v>215</v>
      </c>
      <c r="F4234">
        <v>2020</v>
      </c>
      <c r="G4234" s="206">
        <v>0</v>
      </c>
      <c r="H4234">
        <v>0</v>
      </c>
      <c r="I4234">
        <v>0</v>
      </c>
      <c r="J4234">
        <v>0</v>
      </c>
    </row>
    <row r="4235" spans="1:10" ht="14.5" x14ac:dyDescent="0.35">
      <c r="A4235" s="202">
        <v>42005</v>
      </c>
      <c r="B4235" s="202" t="s">
        <v>3964</v>
      </c>
      <c r="D4235" s="207">
        <v>19.3</v>
      </c>
      <c r="E4235" s="207" t="s">
        <v>215</v>
      </c>
      <c r="F4235">
        <v>2020</v>
      </c>
      <c r="G4235" s="205">
        <v>5385</v>
      </c>
      <c r="H4235">
        <v>156</v>
      </c>
      <c r="I4235">
        <v>1</v>
      </c>
      <c r="J4235">
        <v>12</v>
      </c>
    </row>
    <row r="4236" spans="1:10" ht="14.5" x14ac:dyDescent="0.35">
      <c r="A4236" s="202">
        <v>42005</v>
      </c>
      <c r="B4236" s="202" t="s">
        <v>3965</v>
      </c>
      <c r="D4236" s="207">
        <v>19.399999999999999</v>
      </c>
      <c r="E4236" s="207" t="s">
        <v>215</v>
      </c>
      <c r="F4236">
        <v>2020</v>
      </c>
      <c r="G4236" s="206">
        <v>151036</v>
      </c>
      <c r="H4236">
        <v>0</v>
      </c>
      <c r="I4236">
        <v>0</v>
      </c>
      <c r="J4236">
        <v>0</v>
      </c>
    </row>
    <row r="4237" spans="1:10" ht="14.5" x14ac:dyDescent="0.35">
      <c r="A4237" s="202">
        <v>42005</v>
      </c>
      <c r="B4237" s="202" t="s">
        <v>3958</v>
      </c>
      <c r="D4237" s="207">
        <v>2.1</v>
      </c>
      <c r="E4237" s="207" t="s">
        <v>215</v>
      </c>
      <c r="F4237" s="208">
        <v>2020</v>
      </c>
      <c r="G4237" s="202">
        <v>3454909</v>
      </c>
      <c r="H4237">
        <v>3455</v>
      </c>
      <c r="I4237">
        <v>19</v>
      </c>
      <c r="J4237">
        <v>248</v>
      </c>
    </row>
    <row r="4238" spans="1:10" ht="14.5" x14ac:dyDescent="0.35">
      <c r="A4238" s="202">
        <v>42005</v>
      </c>
      <c r="B4238" s="202" t="s">
        <v>3966</v>
      </c>
      <c r="D4238" s="207">
        <v>21.2</v>
      </c>
      <c r="E4238" s="207" t="s">
        <v>215</v>
      </c>
      <c r="F4238" s="208">
        <v>2020</v>
      </c>
      <c r="G4238" s="202">
        <v>629154</v>
      </c>
      <c r="H4238">
        <v>629</v>
      </c>
      <c r="I4238">
        <v>4</v>
      </c>
      <c r="J4238">
        <v>46</v>
      </c>
    </row>
    <row r="4239" spans="1:10" ht="14.5" x14ac:dyDescent="0.35">
      <c r="A4239" s="202">
        <v>42005</v>
      </c>
      <c r="B4239" s="202" t="s">
        <v>3959</v>
      </c>
      <c r="D4239" s="207">
        <v>5.0999999999999996</v>
      </c>
      <c r="E4239" s="207" t="s">
        <v>215</v>
      </c>
      <c r="F4239" s="208">
        <v>2020</v>
      </c>
      <c r="G4239" s="202">
        <v>3918944</v>
      </c>
      <c r="H4239">
        <v>3919</v>
      </c>
      <c r="I4239">
        <v>24</v>
      </c>
      <c r="J4239">
        <v>302</v>
      </c>
    </row>
    <row r="4240" spans="1:10" ht="14.5" x14ac:dyDescent="0.35">
      <c r="A4240" s="202">
        <v>42005</v>
      </c>
      <c r="B4240" s="202" t="s">
        <v>3960</v>
      </c>
      <c r="D4240" s="207">
        <v>5.2</v>
      </c>
      <c r="E4240" s="207" t="s">
        <v>215</v>
      </c>
      <c r="F4240" s="208">
        <v>2020</v>
      </c>
      <c r="G4240" s="202">
        <v>242989</v>
      </c>
      <c r="H4240">
        <v>243</v>
      </c>
      <c r="I4240">
        <v>1</v>
      </c>
      <c r="J4240">
        <v>19</v>
      </c>
    </row>
    <row r="4241" spans="1:10" ht="14.5" x14ac:dyDescent="0.35">
      <c r="A4241" s="202">
        <v>42005</v>
      </c>
      <c r="B4241" s="202" t="s">
        <v>3961</v>
      </c>
      <c r="D4241" s="207">
        <v>9</v>
      </c>
      <c r="E4241" s="207" t="s">
        <v>215</v>
      </c>
      <c r="F4241" s="208">
        <v>2020</v>
      </c>
      <c r="G4241" s="202">
        <v>3377</v>
      </c>
      <c r="H4241">
        <v>3</v>
      </c>
      <c r="I4241">
        <v>0</v>
      </c>
      <c r="J4241">
        <v>0</v>
      </c>
    </row>
    <row r="4242" spans="1:10" ht="14.5" x14ac:dyDescent="0.35">
      <c r="A4242" s="202">
        <v>42048</v>
      </c>
      <c r="B4242" s="202" t="s">
        <v>3967</v>
      </c>
      <c r="D4242" s="207">
        <v>1</v>
      </c>
      <c r="E4242" s="207" t="s">
        <v>215</v>
      </c>
      <c r="F4242" s="208">
        <v>2020</v>
      </c>
      <c r="G4242" s="202">
        <v>83005</v>
      </c>
      <c r="H4242">
        <v>455</v>
      </c>
      <c r="I4242">
        <v>11</v>
      </c>
      <c r="J4242">
        <v>43</v>
      </c>
    </row>
    <row r="4243" spans="1:10" ht="14.5" x14ac:dyDescent="0.35">
      <c r="A4243" s="202">
        <v>42048</v>
      </c>
      <c r="B4243" s="202" t="s">
        <v>3971</v>
      </c>
      <c r="D4243" s="207">
        <v>17.100000000000001</v>
      </c>
      <c r="E4243" s="207" t="s">
        <v>215</v>
      </c>
      <c r="F4243" s="208">
        <v>2020</v>
      </c>
      <c r="G4243" s="204">
        <v>293196</v>
      </c>
      <c r="H4243">
        <v>3098</v>
      </c>
      <c r="I4243">
        <v>199</v>
      </c>
      <c r="J4243">
        <v>169</v>
      </c>
    </row>
    <row r="4244" spans="1:10" ht="14.5" x14ac:dyDescent="0.35">
      <c r="A4244" s="202">
        <v>42048</v>
      </c>
      <c r="B4244" s="202" t="s">
        <v>4712</v>
      </c>
      <c r="D4244" s="207">
        <v>17.2</v>
      </c>
      <c r="E4244" s="207" t="s">
        <v>215</v>
      </c>
      <c r="F4244" s="208">
        <v>2020</v>
      </c>
      <c r="G4244" s="203">
        <v>0</v>
      </c>
      <c r="H4244">
        <v>0</v>
      </c>
      <c r="I4244">
        <v>0</v>
      </c>
      <c r="J4244">
        <v>0</v>
      </c>
    </row>
    <row r="4245" spans="1:10" ht="14.5" x14ac:dyDescent="0.35">
      <c r="A4245" s="202">
        <v>42048</v>
      </c>
      <c r="B4245" s="202" t="s">
        <v>3968</v>
      </c>
      <c r="D4245" s="207">
        <v>2.1</v>
      </c>
      <c r="E4245" s="207" t="s">
        <v>215</v>
      </c>
      <c r="F4245" s="208">
        <v>2020</v>
      </c>
      <c r="G4245" s="202">
        <v>58518</v>
      </c>
      <c r="H4245">
        <v>304</v>
      </c>
      <c r="I4245">
        <v>7</v>
      </c>
      <c r="J4245">
        <v>29</v>
      </c>
    </row>
    <row r="4246" spans="1:10" ht="14.5" x14ac:dyDescent="0.35">
      <c r="A4246" s="202">
        <v>42048</v>
      </c>
      <c r="B4246" s="202" t="s">
        <v>3969</v>
      </c>
      <c r="D4246" s="207">
        <v>5.0999999999999996</v>
      </c>
      <c r="E4246" s="207" t="s">
        <v>215</v>
      </c>
      <c r="F4246" s="208">
        <v>2020</v>
      </c>
      <c r="G4246" s="202">
        <v>2103470</v>
      </c>
      <c r="H4246">
        <v>18658</v>
      </c>
      <c r="I4246">
        <v>710</v>
      </c>
      <c r="J4246">
        <v>1505</v>
      </c>
    </row>
    <row r="4247" spans="1:10" ht="14.5" x14ac:dyDescent="0.35">
      <c r="A4247" s="202">
        <v>42048</v>
      </c>
      <c r="B4247" s="202" t="s">
        <v>3970</v>
      </c>
      <c r="D4247" s="207">
        <v>5.2</v>
      </c>
      <c r="E4247" s="207" t="s">
        <v>215</v>
      </c>
      <c r="F4247" s="208">
        <v>2020</v>
      </c>
      <c r="G4247" s="202">
        <v>140556</v>
      </c>
      <c r="H4247">
        <v>3145</v>
      </c>
      <c r="I4247">
        <v>118</v>
      </c>
      <c r="J4247">
        <v>256</v>
      </c>
    </row>
    <row r="4248" spans="1:10" ht="14.5" x14ac:dyDescent="0.35">
      <c r="A4248" s="202">
        <v>42110</v>
      </c>
      <c r="B4248" s="202" t="s">
        <v>3972</v>
      </c>
      <c r="D4248" s="207">
        <v>1</v>
      </c>
      <c r="E4248" s="207" t="s">
        <v>215</v>
      </c>
      <c r="F4248" s="208">
        <v>2020</v>
      </c>
      <c r="G4248" s="202">
        <v>1405680</v>
      </c>
      <c r="H4248">
        <v>1406</v>
      </c>
      <c r="I4248">
        <v>65</v>
      </c>
      <c r="J4248">
        <v>119</v>
      </c>
    </row>
    <row r="4249" spans="1:10" ht="14.5" x14ac:dyDescent="0.35">
      <c r="A4249" s="202">
        <v>42110</v>
      </c>
      <c r="B4249" s="202" t="s">
        <v>4713</v>
      </c>
      <c r="D4249" s="207">
        <v>19.100000000000001</v>
      </c>
      <c r="E4249" s="207" t="s">
        <v>215</v>
      </c>
      <c r="F4249" s="208">
        <v>2020</v>
      </c>
      <c r="G4249" s="205">
        <v>0</v>
      </c>
      <c r="H4249">
        <v>0</v>
      </c>
      <c r="I4249">
        <v>0</v>
      </c>
      <c r="J4249">
        <v>0</v>
      </c>
    </row>
    <row r="4250" spans="1:10" ht="14.5" x14ac:dyDescent="0.35">
      <c r="A4250" s="202">
        <v>42110</v>
      </c>
      <c r="B4250" s="202" t="s">
        <v>4714</v>
      </c>
      <c r="D4250" s="207">
        <v>19.2</v>
      </c>
      <c r="E4250" s="207" t="s">
        <v>215</v>
      </c>
      <c r="F4250">
        <v>2020</v>
      </c>
      <c r="G4250" s="206">
        <v>29</v>
      </c>
      <c r="H4250">
        <v>0</v>
      </c>
      <c r="I4250">
        <v>0</v>
      </c>
      <c r="J4250">
        <v>0</v>
      </c>
    </row>
    <row r="4251" spans="1:10" ht="14.5" x14ac:dyDescent="0.35">
      <c r="A4251" s="202">
        <v>42110</v>
      </c>
      <c r="B4251" s="202" t="s">
        <v>3973</v>
      </c>
      <c r="D4251" s="207">
        <v>2.1</v>
      </c>
      <c r="E4251" s="207" t="s">
        <v>215</v>
      </c>
      <c r="F4251" s="208">
        <v>2020</v>
      </c>
      <c r="G4251" s="202">
        <v>7201897</v>
      </c>
      <c r="H4251">
        <v>7202</v>
      </c>
      <c r="I4251">
        <v>272</v>
      </c>
      <c r="J4251">
        <v>606</v>
      </c>
    </row>
    <row r="4252" spans="1:10" ht="14.5" x14ac:dyDescent="0.35">
      <c r="A4252" s="202">
        <v>42307</v>
      </c>
      <c r="B4252" s="202" t="s">
        <v>3977</v>
      </c>
      <c r="D4252" s="207">
        <v>17.100000000000001</v>
      </c>
      <c r="E4252" s="207" t="s">
        <v>215</v>
      </c>
      <c r="F4252" s="208">
        <v>2020</v>
      </c>
      <c r="G4252" s="204">
        <v>44033960</v>
      </c>
      <c r="H4252">
        <v>463291</v>
      </c>
      <c r="I4252">
        <v>0</v>
      </c>
      <c r="J4252">
        <v>38444</v>
      </c>
    </row>
    <row r="4253" spans="1:10" ht="14.5" x14ac:dyDescent="0.35">
      <c r="A4253" s="202">
        <v>42307</v>
      </c>
      <c r="B4253" s="202" t="s">
        <v>3978</v>
      </c>
      <c r="D4253" s="207">
        <v>17.2</v>
      </c>
      <c r="E4253" s="207" t="s">
        <v>215</v>
      </c>
      <c r="F4253" s="208">
        <v>2020</v>
      </c>
      <c r="G4253" s="203">
        <v>9997459</v>
      </c>
      <c r="H4253">
        <v>123951</v>
      </c>
      <c r="I4253">
        <v>0</v>
      </c>
      <c r="J4253">
        <v>14512</v>
      </c>
    </row>
    <row r="4254" spans="1:10" ht="14.5" x14ac:dyDescent="0.35">
      <c r="A4254" s="202">
        <v>42307</v>
      </c>
      <c r="B4254" s="202" t="s">
        <v>3979</v>
      </c>
      <c r="D4254" s="207">
        <v>19.3</v>
      </c>
      <c r="E4254" s="207" t="s">
        <v>215</v>
      </c>
      <c r="F4254">
        <v>2020</v>
      </c>
      <c r="G4254" s="205">
        <v>12864</v>
      </c>
      <c r="H4254">
        <v>55056</v>
      </c>
      <c r="I4254">
        <v>0</v>
      </c>
      <c r="J4254">
        <v>11046</v>
      </c>
    </row>
    <row r="4255" spans="1:10" ht="14.5" x14ac:dyDescent="0.35">
      <c r="A4255" s="202">
        <v>42307</v>
      </c>
      <c r="B4255" s="202" t="s">
        <v>3980</v>
      </c>
      <c r="D4255" s="207">
        <v>19.399999999999999</v>
      </c>
      <c r="E4255" s="207" t="s">
        <v>215</v>
      </c>
      <c r="F4255">
        <v>2020</v>
      </c>
      <c r="G4255" s="206">
        <v>3735287</v>
      </c>
      <c r="H4255">
        <v>0</v>
      </c>
      <c r="I4255">
        <v>0</v>
      </c>
      <c r="J4255">
        <v>0</v>
      </c>
    </row>
    <row r="4256" spans="1:10" ht="14.5" x14ac:dyDescent="0.35">
      <c r="A4256" s="202">
        <v>42307</v>
      </c>
      <c r="B4256" s="202" t="s">
        <v>3981</v>
      </c>
      <c r="D4256" s="207">
        <v>21.2</v>
      </c>
      <c r="E4256" s="207" t="s">
        <v>215</v>
      </c>
      <c r="F4256" s="208">
        <v>2020</v>
      </c>
      <c r="G4256" s="202">
        <v>704856</v>
      </c>
      <c r="H4256">
        <v>8510</v>
      </c>
      <c r="I4256">
        <v>0</v>
      </c>
      <c r="J4256">
        <v>0</v>
      </c>
    </row>
    <row r="4257" spans="1:10" ht="14.5" x14ac:dyDescent="0.35">
      <c r="A4257" s="202">
        <v>42307</v>
      </c>
      <c r="B4257" s="202" t="s">
        <v>3982</v>
      </c>
      <c r="D4257" s="207">
        <v>24</v>
      </c>
      <c r="E4257" s="207" t="s">
        <v>215</v>
      </c>
      <c r="F4257" s="208">
        <v>2020</v>
      </c>
      <c r="G4257" s="202">
        <v>60785</v>
      </c>
      <c r="H4257">
        <v>14633</v>
      </c>
      <c r="I4257">
        <v>0</v>
      </c>
      <c r="J4257">
        <v>515</v>
      </c>
    </row>
    <row r="4258" spans="1:10" ht="14.5" x14ac:dyDescent="0.35">
      <c r="A4258" s="202">
        <v>42307</v>
      </c>
      <c r="B4258" s="202" t="s">
        <v>3974</v>
      </c>
      <c r="D4258" s="207">
        <v>5.0999999999999996</v>
      </c>
      <c r="E4258" s="207" t="s">
        <v>215</v>
      </c>
      <c r="F4258" s="208">
        <v>2020</v>
      </c>
      <c r="G4258" s="202">
        <v>302592</v>
      </c>
      <c r="H4258">
        <v>7927</v>
      </c>
      <c r="I4258">
        <v>0</v>
      </c>
      <c r="J4258">
        <v>1124</v>
      </c>
    </row>
    <row r="4259" spans="1:10" ht="14.5" x14ac:dyDescent="0.35">
      <c r="A4259" s="202">
        <v>42307</v>
      </c>
      <c r="B4259" s="202" t="s">
        <v>3975</v>
      </c>
      <c r="D4259" s="207">
        <v>5.2</v>
      </c>
      <c r="E4259" s="207" t="s">
        <v>215</v>
      </c>
      <c r="F4259" s="208">
        <v>2020</v>
      </c>
      <c r="G4259" s="202">
        <v>119759</v>
      </c>
      <c r="H4259">
        <v>4908</v>
      </c>
      <c r="I4259">
        <v>0</v>
      </c>
      <c r="J4259">
        <v>2323</v>
      </c>
    </row>
    <row r="4260" spans="1:10" ht="14.5" x14ac:dyDescent="0.35">
      <c r="A4260" s="202">
        <v>42307</v>
      </c>
      <c r="B4260" s="202" t="s">
        <v>3976</v>
      </c>
      <c r="D4260" s="207">
        <v>9</v>
      </c>
      <c r="E4260" s="207" t="s">
        <v>215</v>
      </c>
      <c r="F4260" s="208">
        <v>2020</v>
      </c>
      <c r="G4260" s="202">
        <v>2628766</v>
      </c>
      <c r="H4260">
        <v>20659</v>
      </c>
      <c r="I4260">
        <v>0</v>
      </c>
      <c r="J4260">
        <v>4853</v>
      </c>
    </row>
    <row r="4261" spans="1:10" ht="14.5" x14ac:dyDescent="0.35">
      <c r="A4261" s="202">
        <v>42376</v>
      </c>
      <c r="B4261" s="202" t="s">
        <v>3983</v>
      </c>
      <c r="D4261" s="207">
        <v>1</v>
      </c>
      <c r="E4261" s="207" t="s">
        <v>215</v>
      </c>
      <c r="F4261" s="208">
        <v>2020</v>
      </c>
      <c r="G4261" s="202">
        <v>14243</v>
      </c>
      <c r="H4261">
        <v>447</v>
      </c>
      <c r="I4261">
        <v>45</v>
      </c>
      <c r="J4261">
        <v>133</v>
      </c>
    </row>
    <row r="4262" spans="1:10" ht="14.5" x14ac:dyDescent="0.35">
      <c r="A4262" s="202">
        <v>42376</v>
      </c>
      <c r="B4262" s="202" t="s">
        <v>3989</v>
      </c>
      <c r="D4262" s="207">
        <v>17.100000000000001</v>
      </c>
      <c r="E4262" s="207" t="s">
        <v>215</v>
      </c>
      <c r="F4262" s="208">
        <v>2020</v>
      </c>
      <c r="G4262" s="204">
        <v>583951</v>
      </c>
      <c r="H4262">
        <v>4523</v>
      </c>
      <c r="I4262">
        <v>453</v>
      </c>
      <c r="J4262">
        <v>1345</v>
      </c>
    </row>
    <row r="4263" spans="1:10" ht="14.5" x14ac:dyDescent="0.35">
      <c r="A4263" s="202">
        <v>42376</v>
      </c>
      <c r="B4263" s="202" t="s">
        <v>3990</v>
      </c>
      <c r="D4263" s="207">
        <v>17.2</v>
      </c>
      <c r="E4263" s="207" t="s">
        <v>215</v>
      </c>
      <c r="F4263" s="208">
        <v>2020</v>
      </c>
      <c r="G4263" s="203">
        <v>3419</v>
      </c>
      <c r="H4263">
        <v>305</v>
      </c>
      <c r="I4263">
        <v>31</v>
      </c>
      <c r="J4263">
        <v>91</v>
      </c>
    </row>
    <row r="4264" spans="1:10" ht="14.5" x14ac:dyDescent="0.35">
      <c r="A4264" s="202">
        <v>42376</v>
      </c>
      <c r="B4264" s="202" t="s">
        <v>3991</v>
      </c>
      <c r="D4264" s="207">
        <v>18</v>
      </c>
      <c r="E4264" s="207" t="s">
        <v>215</v>
      </c>
      <c r="F4264" s="208">
        <v>2020</v>
      </c>
      <c r="G4264" s="202">
        <v>42708</v>
      </c>
      <c r="H4264">
        <v>681</v>
      </c>
      <c r="I4264">
        <v>68</v>
      </c>
      <c r="J4264">
        <v>203</v>
      </c>
    </row>
    <row r="4265" spans="1:10" ht="14.5" x14ac:dyDescent="0.35">
      <c r="A4265" s="202">
        <v>42376</v>
      </c>
      <c r="B4265" s="202" t="s">
        <v>3992</v>
      </c>
      <c r="D4265" s="207">
        <v>19.3</v>
      </c>
      <c r="E4265" s="207" t="s">
        <v>215</v>
      </c>
      <c r="F4265">
        <v>2020</v>
      </c>
      <c r="G4265" s="205">
        <v>7058</v>
      </c>
      <c r="H4265">
        <v>29974</v>
      </c>
      <c r="I4265">
        <v>2481</v>
      </c>
      <c r="J4265">
        <v>7369</v>
      </c>
    </row>
    <row r="4266" spans="1:10" ht="14.5" x14ac:dyDescent="0.35">
      <c r="A4266" s="202">
        <v>42376</v>
      </c>
      <c r="B4266" s="202" t="s">
        <v>3993</v>
      </c>
      <c r="D4266" s="207">
        <v>19.399999999999999</v>
      </c>
      <c r="E4266" s="207" t="s">
        <v>215</v>
      </c>
      <c r="F4266">
        <v>2020</v>
      </c>
      <c r="G4266" s="206">
        <v>2126769</v>
      </c>
      <c r="H4266">
        <v>0</v>
      </c>
      <c r="I4266">
        <v>0</v>
      </c>
      <c r="J4266">
        <v>0</v>
      </c>
    </row>
    <row r="4267" spans="1:10" ht="14.5" x14ac:dyDescent="0.35">
      <c r="A4267" s="202">
        <v>42376</v>
      </c>
      <c r="B4267" s="202" t="s">
        <v>3984</v>
      </c>
      <c r="D4267" s="207">
        <v>2.1</v>
      </c>
      <c r="E4267" s="207" t="s">
        <v>215</v>
      </c>
      <c r="F4267" s="208">
        <v>2020</v>
      </c>
      <c r="G4267" s="202">
        <v>117562</v>
      </c>
      <c r="H4267">
        <v>598</v>
      </c>
      <c r="I4267">
        <v>60</v>
      </c>
      <c r="J4267">
        <v>178</v>
      </c>
    </row>
    <row r="4268" spans="1:10" ht="14.5" x14ac:dyDescent="0.35">
      <c r="A4268" s="202">
        <v>42376</v>
      </c>
      <c r="B4268" s="202" t="s">
        <v>3985</v>
      </c>
      <c r="D4268" s="207">
        <v>2.4</v>
      </c>
      <c r="E4268" s="207" t="s">
        <v>215</v>
      </c>
      <c r="F4268" s="208">
        <v>2020</v>
      </c>
      <c r="G4268" s="202">
        <v>12769</v>
      </c>
      <c r="H4268">
        <v>-7</v>
      </c>
      <c r="I4268">
        <v>-1</v>
      </c>
      <c r="J4268">
        <v>-2</v>
      </c>
    </row>
    <row r="4269" spans="1:10" ht="14.5" x14ac:dyDescent="0.35">
      <c r="A4269" s="202">
        <v>42376</v>
      </c>
      <c r="B4269" s="202" t="s">
        <v>3994</v>
      </c>
      <c r="D4269" s="207">
        <v>21.2</v>
      </c>
      <c r="E4269" s="207" t="s">
        <v>215</v>
      </c>
      <c r="F4269" s="208">
        <v>2020</v>
      </c>
      <c r="G4269" s="202">
        <v>758859</v>
      </c>
      <c r="H4269">
        <v>3735</v>
      </c>
      <c r="I4269">
        <v>374</v>
      </c>
      <c r="J4269">
        <v>1111</v>
      </c>
    </row>
    <row r="4270" spans="1:10" ht="14.5" x14ac:dyDescent="0.35">
      <c r="A4270" s="202">
        <v>42376</v>
      </c>
      <c r="B4270" s="202" t="s">
        <v>3986</v>
      </c>
      <c r="D4270" s="207">
        <v>5.0999999999999996</v>
      </c>
      <c r="E4270" s="207" t="s">
        <v>215</v>
      </c>
      <c r="F4270" s="208">
        <v>2020</v>
      </c>
      <c r="G4270" s="202">
        <v>2414176</v>
      </c>
      <c r="H4270">
        <v>22922</v>
      </c>
      <c r="I4270">
        <v>2295</v>
      </c>
      <c r="J4270">
        <v>6817</v>
      </c>
    </row>
    <row r="4271" spans="1:10" ht="14.5" x14ac:dyDescent="0.35">
      <c r="A4271" s="202">
        <v>42376</v>
      </c>
      <c r="B4271" s="202" t="s">
        <v>3987</v>
      </c>
      <c r="D4271" s="207">
        <v>5.2</v>
      </c>
      <c r="E4271" s="207" t="s">
        <v>215</v>
      </c>
      <c r="F4271" s="208">
        <v>2020</v>
      </c>
      <c r="G4271" s="202">
        <v>1106897</v>
      </c>
      <c r="H4271">
        <v>23497</v>
      </c>
      <c r="I4271">
        <v>2353</v>
      </c>
      <c r="J4271">
        <v>6988</v>
      </c>
    </row>
    <row r="4272" spans="1:10" ht="14.5" x14ac:dyDescent="0.35">
      <c r="A4272" s="202">
        <v>42376</v>
      </c>
      <c r="B4272" s="202" t="s">
        <v>3988</v>
      </c>
      <c r="D4272" s="207">
        <v>9</v>
      </c>
      <c r="E4272" s="207" t="s">
        <v>215</v>
      </c>
      <c r="F4272" s="208">
        <v>2020</v>
      </c>
      <c r="G4272" s="202">
        <v>2028515</v>
      </c>
      <c r="H4272">
        <v>15299</v>
      </c>
      <c r="I4272">
        <v>1532</v>
      </c>
      <c r="J4272">
        <v>4550</v>
      </c>
    </row>
    <row r="4273" spans="1:10" ht="14.5" x14ac:dyDescent="0.35">
      <c r="A4273" s="202">
        <v>42390</v>
      </c>
      <c r="B4273" s="202" t="s">
        <v>3995</v>
      </c>
      <c r="D4273" s="207">
        <v>1</v>
      </c>
      <c r="E4273" s="207" t="s">
        <v>215</v>
      </c>
      <c r="F4273" s="208">
        <v>2020</v>
      </c>
      <c r="G4273" s="202">
        <v>1865657</v>
      </c>
      <c r="H4273">
        <v>11982</v>
      </c>
      <c r="I4273">
        <v>272</v>
      </c>
      <c r="J4273">
        <v>114</v>
      </c>
    </row>
    <row r="4274" spans="1:10" ht="14.5" x14ac:dyDescent="0.35">
      <c r="A4274" s="202">
        <v>42390</v>
      </c>
      <c r="B4274" s="202" t="s">
        <v>4001</v>
      </c>
      <c r="D4274" s="207">
        <v>17.100000000000001</v>
      </c>
      <c r="E4274" s="207" t="s">
        <v>215</v>
      </c>
      <c r="F4274" s="208">
        <v>2020</v>
      </c>
      <c r="G4274" s="204">
        <v>3694124</v>
      </c>
      <c r="H4274">
        <v>34681</v>
      </c>
      <c r="I4274">
        <v>788</v>
      </c>
      <c r="J4274">
        <v>330</v>
      </c>
    </row>
    <row r="4275" spans="1:10" ht="14.5" x14ac:dyDescent="0.35">
      <c r="A4275" s="202">
        <v>42390</v>
      </c>
      <c r="B4275" s="202" t="s">
        <v>4002</v>
      </c>
      <c r="D4275" s="207">
        <v>17.2</v>
      </c>
      <c r="E4275" s="207" t="s">
        <v>215</v>
      </c>
      <c r="F4275" s="208">
        <v>2020</v>
      </c>
      <c r="G4275" s="203">
        <v>2082846</v>
      </c>
      <c r="H4275">
        <v>12847</v>
      </c>
      <c r="I4275">
        <v>292</v>
      </c>
      <c r="J4275">
        <v>122</v>
      </c>
    </row>
    <row r="4276" spans="1:10" ht="14.5" x14ac:dyDescent="0.35">
      <c r="A4276" s="202">
        <v>42390</v>
      </c>
      <c r="B4276" s="202" t="s">
        <v>4003</v>
      </c>
      <c r="D4276" s="207">
        <v>19.3</v>
      </c>
      <c r="E4276" s="207" t="s">
        <v>215</v>
      </c>
      <c r="F4276">
        <v>2020</v>
      </c>
      <c r="G4276" s="205">
        <v>116178</v>
      </c>
      <c r="H4276">
        <v>332912</v>
      </c>
      <c r="I4276">
        <v>7563</v>
      </c>
      <c r="J4276">
        <v>3163</v>
      </c>
    </row>
    <row r="4277" spans="1:10" ht="14.5" x14ac:dyDescent="0.35">
      <c r="A4277" s="202">
        <v>42390</v>
      </c>
      <c r="B4277" s="202" t="s">
        <v>4004</v>
      </c>
      <c r="D4277" s="207">
        <v>19.399999999999999</v>
      </c>
      <c r="E4277" s="207" t="s">
        <v>215</v>
      </c>
      <c r="F4277">
        <v>2020</v>
      </c>
      <c r="G4277" s="206">
        <v>30852956</v>
      </c>
      <c r="H4277">
        <v>0</v>
      </c>
      <c r="I4277">
        <v>0</v>
      </c>
      <c r="J4277">
        <v>0</v>
      </c>
    </row>
    <row r="4278" spans="1:10" ht="14.5" x14ac:dyDescent="0.35">
      <c r="A4278" s="202">
        <v>42390</v>
      </c>
      <c r="B4278" s="202" t="s">
        <v>3996</v>
      </c>
      <c r="D4278" s="207">
        <v>2.1</v>
      </c>
      <c r="E4278" s="207" t="s">
        <v>215</v>
      </c>
      <c r="F4278" s="208">
        <v>2020</v>
      </c>
      <c r="G4278" s="202">
        <v>68719</v>
      </c>
      <c r="H4278">
        <v>2965</v>
      </c>
      <c r="I4278">
        <v>67</v>
      </c>
      <c r="J4278">
        <v>28</v>
      </c>
    </row>
    <row r="4279" spans="1:10" ht="14.5" x14ac:dyDescent="0.35">
      <c r="A4279" s="202">
        <v>42390</v>
      </c>
      <c r="B4279" s="202" t="s">
        <v>4005</v>
      </c>
      <c r="D4279" s="207">
        <v>21.2</v>
      </c>
      <c r="E4279" s="207" t="s">
        <v>215</v>
      </c>
      <c r="F4279" s="208">
        <v>2020</v>
      </c>
      <c r="G4279" s="202">
        <v>8979698</v>
      </c>
      <c r="H4279">
        <v>91176</v>
      </c>
      <c r="I4279">
        <v>2071</v>
      </c>
      <c r="J4279">
        <v>866</v>
      </c>
    </row>
    <row r="4280" spans="1:10" ht="14.5" x14ac:dyDescent="0.35">
      <c r="A4280" s="202">
        <v>42390</v>
      </c>
      <c r="B4280" s="202" t="s">
        <v>3997</v>
      </c>
      <c r="D4280" s="207">
        <v>4</v>
      </c>
      <c r="E4280" s="207" t="s">
        <v>215</v>
      </c>
      <c r="F4280" s="208">
        <v>2020</v>
      </c>
      <c r="G4280" s="202">
        <v>69467242</v>
      </c>
      <c r="H4280">
        <v>234952</v>
      </c>
      <c r="I4280">
        <v>5337</v>
      </c>
      <c r="J4280">
        <v>2232</v>
      </c>
    </row>
    <row r="4281" spans="1:10" ht="14.5" x14ac:dyDescent="0.35">
      <c r="A4281" s="202">
        <v>42390</v>
      </c>
      <c r="B4281" s="202" t="s">
        <v>3998</v>
      </c>
      <c r="D4281" s="207">
        <v>5.0999999999999996</v>
      </c>
      <c r="E4281" s="207" t="s">
        <v>215</v>
      </c>
      <c r="F4281" s="208">
        <v>2020</v>
      </c>
      <c r="G4281" s="202">
        <v>23677028</v>
      </c>
      <c r="H4281">
        <v>269433</v>
      </c>
      <c r="I4281">
        <v>6121</v>
      </c>
      <c r="J4281">
        <v>2560</v>
      </c>
    </row>
    <row r="4282" spans="1:10" ht="14.5" x14ac:dyDescent="0.35">
      <c r="A4282" s="202">
        <v>42390</v>
      </c>
      <c r="B4282" s="202" t="s">
        <v>3999</v>
      </c>
      <c r="D4282" s="207">
        <v>5.2</v>
      </c>
      <c r="E4282" s="207" t="s">
        <v>215</v>
      </c>
      <c r="F4282" s="208">
        <v>2020</v>
      </c>
      <c r="G4282" s="202">
        <v>10859990</v>
      </c>
      <c r="H4282">
        <v>173939</v>
      </c>
      <c r="I4282">
        <v>3951</v>
      </c>
      <c r="J4282">
        <v>1653</v>
      </c>
    </row>
    <row r="4283" spans="1:10" ht="14.5" x14ac:dyDescent="0.35">
      <c r="A4283" s="202">
        <v>42390</v>
      </c>
      <c r="B4283" s="202" t="s">
        <v>4000</v>
      </c>
      <c r="D4283" s="207">
        <v>9</v>
      </c>
      <c r="E4283" s="207" t="s">
        <v>215</v>
      </c>
      <c r="F4283" s="208">
        <v>2020</v>
      </c>
      <c r="G4283" s="202">
        <v>896545</v>
      </c>
      <c r="H4283">
        <v>10054</v>
      </c>
      <c r="I4283">
        <v>228</v>
      </c>
      <c r="J4283">
        <v>96</v>
      </c>
    </row>
    <row r="4284" spans="1:10" ht="14.5" x14ac:dyDescent="0.35">
      <c r="A4284" s="202">
        <v>42404</v>
      </c>
      <c r="B4284" s="202" t="s">
        <v>4008</v>
      </c>
      <c r="D4284" s="207">
        <v>17.100000000000001</v>
      </c>
      <c r="E4284" s="207" t="s">
        <v>215</v>
      </c>
      <c r="F4284" s="208">
        <v>2020</v>
      </c>
      <c r="G4284" s="204">
        <v>29766654</v>
      </c>
      <c r="H4284">
        <v>165949</v>
      </c>
      <c r="I4284">
        <v>4552</v>
      </c>
      <c r="J4284">
        <v>8191</v>
      </c>
    </row>
    <row r="4285" spans="1:10" ht="14.5" x14ac:dyDescent="0.35">
      <c r="A4285" s="202">
        <v>42404</v>
      </c>
      <c r="B4285" s="202" t="s">
        <v>4715</v>
      </c>
      <c r="D4285" s="207">
        <v>17.2</v>
      </c>
      <c r="E4285" s="207" t="s">
        <v>215</v>
      </c>
      <c r="F4285" s="208">
        <v>2020</v>
      </c>
      <c r="G4285" s="203">
        <v>88830</v>
      </c>
      <c r="H4285">
        <v>411</v>
      </c>
      <c r="I4285">
        <v>143</v>
      </c>
      <c r="J4285">
        <v>8225</v>
      </c>
    </row>
    <row r="4286" spans="1:10" ht="14.5" x14ac:dyDescent="0.35">
      <c r="A4286" s="202">
        <v>42404</v>
      </c>
      <c r="B4286" s="202" t="s">
        <v>4009</v>
      </c>
      <c r="D4286" s="207">
        <v>18</v>
      </c>
      <c r="E4286" s="207" t="s">
        <v>215</v>
      </c>
      <c r="F4286" s="208">
        <v>2020</v>
      </c>
      <c r="G4286" s="202">
        <v>1405617</v>
      </c>
      <c r="H4286">
        <v>6883</v>
      </c>
      <c r="I4286">
        <v>0</v>
      </c>
      <c r="J4286">
        <v>0</v>
      </c>
    </row>
    <row r="4287" spans="1:10" ht="14.5" x14ac:dyDescent="0.35">
      <c r="A4287" s="202">
        <v>42404</v>
      </c>
      <c r="B4287" s="202" t="s">
        <v>4010</v>
      </c>
      <c r="D4287" s="207">
        <v>19.3</v>
      </c>
      <c r="E4287" s="207" t="s">
        <v>215</v>
      </c>
      <c r="F4287">
        <v>2020</v>
      </c>
      <c r="G4287" s="205">
        <v>16646</v>
      </c>
      <c r="H4287">
        <v>48838</v>
      </c>
      <c r="I4287">
        <v>2781</v>
      </c>
      <c r="J4287">
        <v>4543</v>
      </c>
    </row>
    <row r="4288" spans="1:10" ht="14.5" x14ac:dyDescent="0.35">
      <c r="A4288" s="202">
        <v>42404</v>
      </c>
      <c r="B4288" s="202" t="s">
        <v>4011</v>
      </c>
      <c r="D4288" s="207">
        <v>19.399999999999999</v>
      </c>
      <c r="E4288" s="207" t="s">
        <v>215</v>
      </c>
      <c r="F4288">
        <v>2020</v>
      </c>
      <c r="G4288" s="206">
        <v>5558423</v>
      </c>
      <c r="H4288">
        <v>0</v>
      </c>
      <c r="I4288">
        <v>0</v>
      </c>
      <c r="J4288">
        <v>0</v>
      </c>
    </row>
    <row r="4289" spans="1:10" ht="14.5" x14ac:dyDescent="0.35">
      <c r="A4289" s="202">
        <v>42404</v>
      </c>
      <c r="B4289" s="202" t="s">
        <v>4012</v>
      </c>
      <c r="D4289" s="207">
        <v>21.2</v>
      </c>
      <c r="E4289" s="207" t="s">
        <v>215</v>
      </c>
      <c r="F4289" s="208">
        <v>2020</v>
      </c>
      <c r="G4289" s="202">
        <v>1793020</v>
      </c>
      <c r="H4289">
        <v>10138</v>
      </c>
      <c r="I4289">
        <v>661</v>
      </c>
      <c r="J4289">
        <v>874</v>
      </c>
    </row>
    <row r="4290" spans="1:10" ht="14.5" x14ac:dyDescent="0.35">
      <c r="A4290" s="202">
        <v>42404</v>
      </c>
      <c r="B4290" s="202" t="s">
        <v>4006</v>
      </c>
      <c r="D4290" s="207">
        <v>4</v>
      </c>
      <c r="E4290" s="207" t="s">
        <v>215</v>
      </c>
      <c r="F4290" s="208">
        <v>2020</v>
      </c>
      <c r="G4290" s="202">
        <v>225386964</v>
      </c>
      <c r="H4290">
        <v>987459</v>
      </c>
      <c r="I4290">
        <v>170435</v>
      </c>
      <c r="J4290">
        <v>57503</v>
      </c>
    </row>
    <row r="4291" spans="1:10" ht="14.5" x14ac:dyDescent="0.35">
      <c r="A4291" s="202">
        <v>42404</v>
      </c>
      <c r="B4291" s="202" t="s">
        <v>4007</v>
      </c>
      <c r="D4291" s="207">
        <v>9</v>
      </c>
      <c r="E4291" s="207" t="s">
        <v>215</v>
      </c>
      <c r="F4291" s="208">
        <v>2020</v>
      </c>
      <c r="G4291" s="202">
        <v>1991057</v>
      </c>
      <c r="H4291">
        <v>12712</v>
      </c>
      <c r="I4291">
        <v>0</v>
      </c>
      <c r="J4291">
        <v>1</v>
      </c>
    </row>
    <row r="4292" spans="1:10" ht="14.5" x14ac:dyDescent="0.35">
      <c r="A4292" s="202">
        <v>42447</v>
      </c>
      <c r="B4292" s="202" t="s">
        <v>4013</v>
      </c>
      <c r="D4292" s="207">
        <v>19.100000000000001</v>
      </c>
      <c r="E4292" s="207" t="s">
        <v>215</v>
      </c>
      <c r="F4292" s="208">
        <v>2020</v>
      </c>
      <c r="G4292" s="205">
        <v>42627</v>
      </c>
      <c r="H4292">
        <v>35796</v>
      </c>
      <c r="I4292">
        <v>1320</v>
      </c>
      <c r="J4292">
        <v>3066</v>
      </c>
    </row>
    <row r="4293" spans="1:10" ht="14.5" x14ac:dyDescent="0.35">
      <c r="A4293" s="202">
        <v>42447</v>
      </c>
      <c r="B4293" s="202" t="s">
        <v>4014</v>
      </c>
      <c r="D4293" s="207">
        <v>19.2</v>
      </c>
      <c r="E4293" s="207" t="s">
        <v>215</v>
      </c>
      <c r="F4293">
        <v>2020</v>
      </c>
      <c r="G4293" s="206">
        <v>746489</v>
      </c>
      <c r="H4293">
        <v>0</v>
      </c>
      <c r="I4293">
        <v>0</v>
      </c>
      <c r="J4293">
        <v>0</v>
      </c>
    </row>
    <row r="4294" spans="1:10" ht="14.5" x14ac:dyDescent="0.35">
      <c r="A4294" s="202">
        <v>42447</v>
      </c>
      <c r="B4294" s="202" t="s">
        <v>4015</v>
      </c>
      <c r="D4294" s="207">
        <v>21.1</v>
      </c>
      <c r="E4294" s="207" t="s">
        <v>215</v>
      </c>
      <c r="F4294" s="208">
        <v>2020</v>
      </c>
      <c r="G4294" s="202">
        <v>1977894</v>
      </c>
      <c r="H4294">
        <v>62065</v>
      </c>
      <c r="I4294">
        <v>2288</v>
      </c>
      <c r="J4294">
        <v>5317</v>
      </c>
    </row>
    <row r="4295" spans="1:10" ht="14.5" x14ac:dyDescent="0.35">
      <c r="A4295" s="202">
        <v>42552</v>
      </c>
      <c r="B4295" s="202" t="s">
        <v>4020</v>
      </c>
      <c r="D4295" s="207">
        <v>17.100000000000001</v>
      </c>
      <c r="E4295" s="207" t="s">
        <v>215</v>
      </c>
      <c r="F4295" s="208">
        <v>2020</v>
      </c>
      <c r="G4295" s="204">
        <v>4333371</v>
      </c>
      <c r="H4295">
        <v>61959</v>
      </c>
      <c r="I4295">
        <v>2100</v>
      </c>
      <c r="J4295">
        <v>58</v>
      </c>
    </row>
    <row r="4296" spans="1:10" ht="14.5" x14ac:dyDescent="0.35">
      <c r="A4296" s="202">
        <v>42552</v>
      </c>
      <c r="B4296" s="202" t="s">
        <v>4021</v>
      </c>
      <c r="D4296" s="207">
        <v>17.2</v>
      </c>
      <c r="E4296" s="207" t="s">
        <v>215</v>
      </c>
      <c r="F4296" s="208">
        <v>2020</v>
      </c>
      <c r="G4296" s="203">
        <v>244</v>
      </c>
      <c r="H4296">
        <v>5</v>
      </c>
      <c r="I4296">
        <v>0</v>
      </c>
      <c r="J4296">
        <v>3</v>
      </c>
    </row>
    <row r="4297" spans="1:10" ht="14.5" x14ac:dyDescent="0.35">
      <c r="A4297" s="202">
        <v>42552</v>
      </c>
      <c r="B4297" s="202" t="s">
        <v>4022</v>
      </c>
      <c r="D4297" s="207">
        <v>19.3</v>
      </c>
      <c r="E4297" s="207" t="s">
        <v>215</v>
      </c>
      <c r="F4297">
        <v>2020</v>
      </c>
      <c r="G4297" s="205">
        <v>9850</v>
      </c>
      <c r="H4297">
        <v>22001</v>
      </c>
      <c r="I4297">
        <v>7</v>
      </c>
      <c r="J4297">
        <v>1494</v>
      </c>
    </row>
    <row r="4298" spans="1:10" ht="14.5" x14ac:dyDescent="0.35">
      <c r="A4298" s="202">
        <v>42552</v>
      </c>
      <c r="B4298" s="202" t="s">
        <v>4023</v>
      </c>
      <c r="D4298" s="207">
        <v>19.399999999999999</v>
      </c>
      <c r="E4298" s="207" t="s">
        <v>215</v>
      </c>
      <c r="F4298">
        <v>2020</v>
      </c>
      <c r="G4298" s="206">
        <v>1828488</v>
      </c>
      <c r="H4298">
        <v>0</v>
      </c>
      <c r="I4298">
        <v>0</v>
      </c>
      <c r="J4298">
        <v>0</v>
      </c>
    </row>
    <row r="4299" spans="1:10" ht="14.5" x14ac:dyDescent="0.35">
      <c r="A4299" s="202">
        <v>42552</v>
      </c>
      <c r="B4299" s="202" t="s">
        <v>4016</v>
      </c>
      <c r="D4299" s="207">
        <v>2.1</v>
      </c>
      <c r="E4299" s="207" t="s">
        <v>215</v>
      </c>
      <c r="F4299" s="208">
        <v>2020</v>
      </c>
      <c r="G4299" s="202">
        <v>240</v>
      </c>
      <c r="H4299">
        <v>62</v>
      </c>
      <c r="I4299">
        <v>2</v>
      </c>
      <c r="J4299">
        <v>5</v>
      </c>
    </row>
    <row r="4300" spans="1:10" ht="14.5" x14ac:dyDescent="0.35">
      <c r="A4300" s="202">
        <v>42552</v>
      </c>
      <c r="B4300" s="202" t="s">
        <v>4024</v>
      </c>
      <c r="D4300" s="207">
        <v>21.2</v>
      </c>
      <c r="E4300" s="207" t="s">
        <v>215</v>
      </c>
      <c r="F4300" s="208">
        <v>2020</v>
      </c>
      <c r="G4300" s="202">
        <v>363229</v>
      </c>
      <c r="H4300">
        <v>5110</v>
      </c>
      <c r="I4300">
        <v>0</v>
      </c>
      <c r="J4300">
        <v>349</v>
      </c>
    </row>
    <row r="4301" spans="1:10" ht="14.5" x14ac:dyDescent="0.35">
      <c r="A4301" s="202">
        <v>42552</v>
      </c>
      <c r="B4301" s="202" t="s">
        <v>4025</v>
      </c>
      <c r="D4301" s="207">
        <v>23</v>
      </c>
      <c r="E4301" s="207" t="s">
        <v>215</v>
      </c>
      <c r="F4301" s="208">
        <v>2020</v>
      </c>
      <c r="G4301" s="202">
        <v>176769</v>
      </c>
      <c r="H4301">
        <v>1126</v>
      </c>
      <c r="I4301">
        <v>0</v>
      </c>
      <c r="J4301">
        <v>70</v>
      </c>
    </row>
    <row r="4302" spans="1:10" ht="14.5" x14ac:dyDescent="0.35">
      <c r="A4302" s="202">
        <v>42552</v>
      </c>
      <c r="B4302" s="202" t="s">
        <v>4017</v>
      </c>
      <c r="D4302" s="207">
        <v>5.0999999999999996</v>
      </c>
      <c r="E4302" s="207" t="s">
        <v>215</v>
      </c>
      <c r="F4302" s="208">
        <v>2020</v>
      </c>
      <c r="G4302" s="202">
        <v>3298048</v>
      </c>
      <c r="H4302">
        <v>40098</v>
      </c>
      <c r="I4302">
        <v>1264</v>
      </c>
      <c r="J4302">
        <v>2254</v>
      </c>
    </row>
    <row r="4303" spans="1:10" ht="14.5" x14ac:dyDescent="0.35">
      <c r="A4303" s="202">
        <v>42552</v>
      </c>
      <c r="B4303" s="202" t="s">
        <v>4018</v>
      </c>
      <c r="D4303" s="207">
        <v>5.2</v>
      </c>
      <c r="E4303" s="207" t="s">
        <v>215</v>
      </c>
      <c r="F4303" s="208">
        <v>2020</v>
      </c>
      <c r="G4303" s="202">
        <v>2585535</v>
      </c>
      <c r="H4303">
        <v>44011</v>
      </c>
      <c r="I4303">
        <v>1364</v>
      </c>
      <c r="J4303">
        <v>2646</v>
      </c>
    </row>
    <row r="4304" spans="1:10" ht="14.5" x14ac:dyDescent="0.35">
      <c r="A4304" s="202">
        <v>42552</v>
      </c>
      <c r="B4304" s="202" t="s">
        <v>4019</v>
      </c>
      <c r="D4304" s="207">
        <v>9</v>
      </c>
      <c r="E4304" s="207" t="s">
        <v>215</v>
      </c>
      <c r="F4304" s="208">
        <v>2020</v>
      </c>
      <c r="G4304" s="202">
        <v>3765409</v>
      </c>
      <c r="H4304">
        <v>19605</v>
      </c>
      <c r="I4304">
        <v>634</v>
      </c>
      <c r="J4304">
        <v>296</v>
      </c>
    </row>
    <row r="4305" spans="1:10" ht="14.5" x14ac:dyDescent="0.35">
      <c r="A4305" s="202">
        <v>42579</v>
      </c>
      <c r="B4305" s="202" t="s">
        <v>4026</v>
      </c>
      <c r="D4305" s="207">
        <v>1</v>
      </c>
      <c r="E4305" s="207" t="s">
        <v>215</v>
      </c>
      <c r="F4305" s="208">
        <v>2020</v>
      </c>
      <c r="G4305" s="202">
        <v>1090429</v>
      </c>
      <c r="H4305">
        <v>13907</v>
      </c>
      <c r="I4305">
        <v>580</v>
      </c>
      <c r="J4305">
        <v>1153</v>
      </c>
    </row>
    <row r="4306" spans="1:10" ht="14.5" x14ac:dyDescent="0.35">
      <c r="A4306" s="202">
        <v>42579</v>
      </c>
      <c r="B4306" s="202" t="s">
        <v>4032</v>
      </c>
      <c r="D4306" s="207">
        <v>17.100000000000001</v>
      </c>
      <c r="E4306" s="207" t="s">
        <v>215</v>
      </c>
      <c r="F4306" s="208">
        <v>2020</v>
      </c>
      <c r="G4306" s="204">
        <v>3019100</v>
      </c>
      <c r="H4306">
        <v>29710</v>
      </c>
      <c r="I4306">
        <v>1252</v>
      </c>
      <c r="J4306">
        <v>3685</v>
      </c>
    </row>
    <row r="4307" spans="1:10" ht="14.5" x14ac:dyDescent="0.35">
      <c r="A4307" s="202">
        <v>42579</v>
      </c>
      <c r="B4307" s="202" t="s">
        <v>4716</v>
      </c>
      <c r="D4307" s="207">
        <v>17.2</v>
      </c>
      <c r="E4307" s="207" t="s">
        <v>215</v>
      </c>
      <c r="F4307" s="208">
        <v>2020</v>
      </c>
      <c r="G4307" s="203">
        <v>0</v>
      </c>
      <c r="H4307">
        <v>0</v>
      </c>
      <c r="I4307">
        <v>0</v>
      </c>
      <c r="J4307">
        <v>0</v>
      </c>
    </row>
    <row r="4308" spans="1:10" ht="14.5" x14ac:dyDescent="0.35">
      <c r="A4308" s="202">
        <v>42579</v>
      </c>
      <c r="B4308" s="202" t="s">
        <v>4033</v>
      </c>
      <c r="D4308" s="207">
        <v>18</v>
      </c>
      <c r="E4308" s="207" t="s">
        <v>215</v>
      </c>
      <c r="F4308" s="208">
        <v>2020</v>
      </c>
      <c r="G4308" s="202">
        <v>676112</v>
      </c>
      <c r="H4308">
        <v>2343</v>
      </c>
      <c r="I4308">
        <v>96</v>
      </c>
      <c r="J4308">
        <v>295</v>
      </c>
    </row>
    <row r="4309" spans="1:10" ht="14.5" x14ac:dyDescent="0.35">
      <c r="A4309" s="202">
        <v>42579</v>
      </c>
      <c r="B4309" s="202" t="s">
        <v>4034</v>
      </c>
      <c r="D4309" s="207">
        <v>19.100000000000001</v>
      </c>
      <c r="E4309" s="207" t="s">
        <v>215</v>
      </c>
      <c r="F4309" s="208">
        <v>2020</v>
      </c>
      <c r="G4309" s="205">
        <v>319763</v>
      </c>
      <c r="H4309">
        <v>127286</v>
      </c>
      <c r="I4309">
        <v>6444</v>
      </c>
      <c r="J4309">
        <v>10991</v>
      </c>
    </row>
    <row r="4310" spans="1:10" ht="14.5" x14ac:dyDescent="0.35">
      <c r="A4310" s="202">
        <v>42579</v>
      </c>
      <c r="B4310" s="202" t="s">
        <v>4035</v>
      </c>
      <c r="D4310" s="207">
        <v>19.2</v>
      </c>
      <c r="E4310" s="207" t="s">
        <v>215</v>
      </c>
      <c r="F4310">
        <v>2020</v>
      </c>
      <c r="G4310" s="206">
        <v>5326451</v>
      </c>
      <c r="H4310">
        <v>0</v>
      </c>
      <c r="I4310">
        <v>0</v>
      </c>
      <c r="J4310">
        <v>0</v>
      </c>
    </row>
    <row r="4311" spans="1:10" ht="14.5" x14ac:dyDescent="0.35">
      <c r="A4311" s="202">
        <v>42579</v>
      </c>
      <c r="B4311" s="202" t="s">
        <v>4036</v>
      </c>
      <c r="D4311" s="207">
        <v>19.3</v>
      </c>
      <c r="E4311" s="207" t="s">
        <v>215</v>
      </c>
      <c r="F4311">
        <v>2020</v>
      </c>
      <c r="G4311" s="205">
        <v>98754</v>
      </c>
      <c r="H4311">
        <v>53510</v>
      </c>
      <c r="I4311">
        <v>1908</v>
      </c>
      <c r="J4311">
        <v>7019</v>
      </c>
    </row>
    <row r="4312" spans="1:10" ht="14.5" x14ac:dyDescent="0.35">
      <c r="A4312" s="202">
        <v>42579</v>
      </c>
      <c r="B4312" s="202" t="s">
        <v>4037</v>
      </c>
      <c r="D4312" s="207">
        <v>19.399999999999999</v>
      </c>
      <c r="E4312" s="207" t="s">
        <v>215</v>
      </c>
      <c r="F4312">
        <v>2020</v>
      </c>
      <c r="G4312" s="206">
        <v>25002836</v>
      </c>
      <c r="H4312">
        <v>0</v>
      </c>
      <c r="I4312">
        <v>0</v>
      </c>
      <c r="J4312">
        <v>0</v>
      </c>
    </row>
    <row r="4313" spans="1:10" ht="14.5" x14ac:dyDescent="0.35">
      <c r="A4313" s="202">
        <v>42579</v>
      </c>
      <c r="B4313" s="202" t="s">
        <v>4027</v>
      </c>
      <c r="D4313" s="207">
        <v>2.1</v>
      </c>
      <c r="E4313" s="207" t="s">
        <v>215</v>
      </c>
      <c r="F4313" s="208">
        <v>2020</v>
      </c>
      <c r="G4313" s="202">
        <v>3889511</v>
      </c>
      <c r="H4313">
        <v>15599</v>
      </c>
      <c r="I4313">
        <v>646</v>
      </c>
      <c r="J4313">
        <v>1423</v>
      </c>
    </row>
    <row r="4314" spans="1:10" ht="14.5" x14ac:dyDescent="0.35">
      <c r="A4314" s="202">
        <v>42579</v>
      </c>
      <c r="B4314" s="202" t="s">
        <v>4038</v>
      </c>
      <c r="D4314" s="207">
        <v>21.1</v>
      </c>
      <c r="E4314" s="207" t="s">
        <v>215</v>
      </c>
      <c r="F4314" s="208">
        <v>2020</v>
      </c>
      <c r="G4314" s="202">
        <v>4991682</v>
      </c>
      <c r="H4314">
        <v>96355</v>
      </c>
      <c r="I4314">
        <v>4350</v>
      </c>
      <c r="J4314">
        <v>7827</v>
      </c>
    </row>
    <row r="4315" spans="1:10" ht="14.5" x14ac:dyDescent="0.35">
      <c r="A4315" s="202">
        <v>42579</v>
      </c>
      <c r="B4315" s="202" t="s">
        <v>4039</v>
      </c>
      <c r="D4315" s="207">
        <v>21.2</v>
      </c>
      <c r="E4315" s="207" t="s">
        <v>215</v>
      </c>
      <c r="F4315" s="208">
        <v>2020</v>
      </c>
      <c r="G4315" s="202">
        <v>5334821</v>
      </c>
      <c r="H4315">
        <v>12750</v>
      </c>
      <c r="I4315">
        <v>457</v>
      </c>
      <c r="J4315">
        <v>1646</v>
      </c>
    </row>
    <row r="4316" spans="1:10" ht="14.5" x14ac:dyDescent="0.35">
      <c r="A4316" s="202">
        <v>42579</v>
      </c>
      <c r="B4316" s="202" t="s">
        <v>4040</v>
      </c>
      <c r="D4316" s="207">
        <v>23</v>
      </c>
      <c r="E4316" s="207" t="s">
        <v>215</v>
      </c>
      <c r="F4316" s="208">
        <v>2020</v>
      </c>
      <c r="G4316" s="202">
        <v>42</v>
      </c>
      <c r="H4316">
        <v>0</v>
      </c>
      <c r="I4316">
        <v>0</v>
      </c>
      <c r="J4316">
        <v>0</v>
      </c>
    </row>
    <row r="4317" spans="1:10" ht="14.5" x14ac:dyDescent="0.35">
      <c r="A4317" s="202">
        <v>42579</v>
      </c>
      <c r="B4317" s="202" t="s">
        <v>4028</v>
      </c>
      <c r="D4317" s="207">
        <v>4</v>
      </c>
      <c r="E4317" s="207" t="s">
        <v>215</v>
      </c>
      <c r="F4317" s="208">
        <v>2020</v>
      </c>
      <c r="G4317" s="202">
        <v>11349313</v>
      </c>
      <c r="H4317">
        <v>109649</v>
      </c>
      <c r="I4317">
        <v>4726</v>
      </c>
      <c r="J4317">
        <v>9677</v>
      </c>
    </row>
    <row r="4318" spans="1:10" ht="14.5" x14ac:dyDescent="0.35">
      <c r="A4318" s="202">
        <v>42579</v>
      </c>
      <c r="B4318" s="202" t="s">
        <v>4029</v>
      </c>
      <c r="D4318" s="207">
        <v>5.0999999999999996</v>
      </c>
      <c r="E4318" s="207" t="s">
        <v>215</v>
      </c>
      <c r="F4318" s="208">
        <v>2020</v>
      </c>
      <c r="G4318" s="202">
        <v>19837339</v>
      </c>
      <c r="H4318">
        <v>49544</v>
      </c>
      <c r="I4318">
        <v>1850</v>
      </c>
      <c r="J4318">
        <v>6068</v>
      </c>
    </row>
    <row r="4319" spans="1:10" ht="14.5" x14ac:dyDescent="0.35">
      <c r="A4319" s="202">
        <v>42579</v>
      </c>
      <c r="B4319" s="202" t="s">
        <v>4030</v>
      </c>
      <c r="D4319" s="207">
        <v>5.2</v>
      </c>
      <c r="E4319" s="207" t="s">
        <v>215</v>
      </c>
      <c r="F4319" s="208">
        <v>2020</v>
      </c>
      <c r="G4319" s="202">
        <v>9126302</v>
      </c>
      <c r="H4319">
        <v>33193</v>
      </c>
      <c r="I4319">
        <v>1359</v>
      </c>
      <c r="J4319">
        <v>4128</v>
      </c>
    </row>
    <row r="4320" spans="1:10" ht="14.5" x14ac:dyDescent="0.35">
      <c r="A4320" s="202">
        <v>42579</v>
      </c>
      <c r="B4320" s="202" t="s">
        <v>4031</v>
      </c>
      <c r="D4320" s="207">
        <v>9</v>
      </c>
      <c r="E4320" s="207" t="s">
        <v>215</v>
      </c>
      <c r="F4320" s="208">
        <v>2020</v>
      </c>
      <c r="G4320" s="202">
        <v>4699915</v>
      </c>
      <c r="H4320">
        <v>22145</v>
      </c>
      <c r="I4320">
        <v>842</v>
      </c>
      <c r="J4320">
        <v>2390</v>
      </c>
    </row>
    <row r="4321" spans="1:10" ht="14.5" x14ac:dyDescent="0.35">
      <c r="A4321" s="202">
        <v>42587</v>
      </c>
      <c r="B4321" s="202" t="s">
        <v>4041</v>
      </c>
      <c r="D4321" s="207">
        <v>1</v>
      </c>
      <c r="E4321" s="207" t="s">
        <v>215</v>
      </c>
      <c r="F4321" s="208">
        <v>2020</v>
      </c>
      <c r="G4321" s="202">
        <v>492112</v>
      </c>
      <c r="H4321">
        <v>3882</v>
      </c>
      <c r="I4321">
        <v>156</v>
      </c>
      <c r="J4321">
        <v>409</v>
      </c>
    </row>
    <row r="4322" spans="1:10" ht="14.5" x14ac:dyDescent="0.35">
      <c r="A4322" s="202">
        <v>42587</v>
      </c>
      <c r="B4322" s="202" t="s">
        <v>4045</v>
      </c>
      <c r="D4322" s="207">
        <v>17.100000000000001</v>
      </c>
      <c r="E4322" s="207" t="s">
        <v>215</v>
      </c>
      <c r="F4322" s="208">
        <v>2020</v>
      </c>
      <c r="G4322" s="204">
        <v>15808590</v>
      </c>
      <c r="H4322">
        <v>30175</v>
      </c>
      <c r="I4322">
        <v>1173</v>
      </c>
      <c r="J4322">
        <v>3548</v>
      </c>
    </row>
    <row r="4323" spans="1:10" ht="14.5" x14ac:dyDescent="0.35">
      <c r="A4323" s="202">
        <v>42587</v>
      </c>
      <c r="B4323" s="202" t="s">
        <v>4717</v>
      </c>
      <c r="D4323" s="207">
        <v>17.2</v>
      </c>
      <c r="E4323" s="207" t="s">
        <v>215</v>
      </c>
      <c r="F4323" s="208">
        <v>2020</v>
      </c>
      <c r="G4323" s="203">
        <v>0</v>
      </c>
      <c r="H4323">
        <v>0</v>
      </c>
      <c r="I4323">
        <v>0</v>
      </c>
      <c r="J4323">
        <v>0</v>
      </c>
    </row>
    <row r="4324" spans="1:10" ht="14.5" x14ac:dyDescent="0.35">
      <c r="A4324" s="202">
        <v>42587</v>
      </c>
      <c r="B4324" s="202" t="s">
        <v>4046</v>
      </c>
      <c r="D4324" s="207">
        <v>18</v>
      </c>
      <c r="E4324" s="207" t="s">
        <v>215</v>
      </c>
      <c r="F4324" s="208">
        <v>2020</v>
      </c>
      <c r="G4324" s="202">
        <v>563692</v>
      </c>
      <c r="H4324">
        <v>4407</v>
      </c>
      <c r="I4324">
        <v>187</v>
      </c>
      <c r="J4324">
        <v>584</v>
      </c>
    </row>
    <row r="4325" spans="1:10" ht="14.5" x14ac:dyDescent="0.35">
      <c r="A4325" s="202">
        <v>42587</v>
      </c>
      <c r="B4325" s="202" t="s">
        <v>4047</v>
      </c>
      <c r="D4325" s="207">
        <v>19.3</v>
      </c>
      <c r="E4325" s="207" t="s">
        <v>215</v>
      </c>
      <c r="F4325">
        <v>2020</v>
      </c>
      <c r="G4325" s="205">
        <v>27745</v>
      </c>
      <c r="H4325">
        <v>46385</v>
      </c>
      <c r="I4325">
        <v>1603</v>
      </c>
      <c r="J4325">
        <v>6287</v>
      </c>
    </row>
    <row r="4326" spans="1:10" ht="14.5" x14ac:dyDescent="0.35">
      <c r="A4326" s="202">
        <v>42587</v>
      </c>
      <c r="B4326" s="202" t="s">
        <v>4048</v>
      </c>
      <c r="D4326" s="207">
        <v>19.399999999999999</v>
      </c>
      <c r="E4326" s="207" t="s">
        <v>215</v>
      </c>
      <c r="F4326">
        <v>2020</v>
      </c>
      <c r="G4326" s="206">
        <v>7083989</v>
      </c>
      <c r="H4326">
        <v>0</v>
      </c>
      <c r="I4326">
        <v>0</v>
      </c>
      <c r="J4326">
        <v>0</v>
      </c>
    </row>
    <row r="4327" spans="1:10" ht="14.5" x14ac:dyDescent="0.35">
      <c r="A4327" s="202">
        <v>42587</v>
      </c>
      <c r="B4327" s="202" t="s">
        <v>4042</v>
      </c>
      <c r="D4327" s="207">
        <v>2.1</v>
      </c>
      <c r="E4327" s="207" t="s">
        <v>215</v>
      </c>
      <c r="F4327" s="208">
        <v>2020</v>
      </c>
      <c r="G4327" s="202">
        <v>1971665</v>
      </c>
      <c r="H4327">
        <v>7488</v>
      </c>
      <c r="I4327">
        <v>283</v>
      </c>
      <c r="J4327">
        <v>841</v>
      </c>
    </row>
    <row r="4328" spans="1:10" ht="14.5" x14ac:dyDescent="0.35">
      <c r="A4328" s="202">
        <v>42587</v>
      </c>
      <c r="B4328" s="202" t="s">
        <v>4049</v>
      </c>
      <c r="D4328" s="207">
        <v>21.2</v>
      </c>
      <c r="E4328" s="207" t="s">
        <v>215</v>
      </c>
      <c r="F4328" s="208">
        <v>2020</v>
      </c>
      <c r="G4328" s="202">
        <v>1303903</v>
      </c>
      <c r="H4328">
        <v>8608</v>
      </c>
      <c r="I4328">
        <v>302</v>
      </c>
      <c r="J4328">
        <v>1154</v>
      </c>
    </row>
    <row r="4329" spans="1:10" ht="14.5" x14ac:dyDescent="0.35">
      <c r="A4329" s="202">
        <v>42587</v>
      </c>
      <c r="B4329" s="202" t="s">
        <v>4043</v>
      </c>
      <c r="D4329" s="207">
        <v>5.0999999999999996</v>
      </c>
      <c r="E4329" s="207" t="s">
        <v>215</v>
      </c>
      <c r="F4329" s="208">
        <v>2020</v>
      </c>
      <c r="G4329" s="202">
        <v>19371219</v>
      </c>
      <c r="H4329">
        <v>99979</v>
      </c>
      <c r="I4329">
        <v>3701</v>
      </c>
      <c r="J4329">
        <v>12628</v>
      </c>
    </row>
    <row r="4330" spans="1:10" ht="14.5" x14ac:dyDescent="0.35">
      <c r="A4330" s="202">
        <v>42587</v>
      </c>
      <c r="B4330" s="202" t="s">
        <v>4044</v>
      </c>
      <c r="D4330" s="207">
        <v>5.2</v>
      </c>
      <c r="E4330" s="207" t="s">
        <v>215</v>
      </c>
      <c r="F4330" s="208">
        <v>2020</v>
      </c>
      <c r="G4330" s="202">
        <v>9929040</v>
      </c>
      <c r="H4330">
        <v>61694</v>
      </c>
      <c r="I4330">
        <v>2502</v>
      </c>
      <c r="J4330">
        <v>7658</v>
      </c>
    </row>
    <row r="4331" spans="1:10" ht="14.5" x14ac:dyDescent="0.35">
      <c r="A4331" s="202">
        <v>42617</v>
      </c>
      <c r="B4331" s="202" t="s">
        <v>4050</v>
      </c>
      <c r="D4331" s="207">
        <v>11</v>
      </c>
      <c r="E4331" s="207" t="s">
        <v>215</v>
      </c>
      <c r="F4331" s="208">
        <v>2020</v>
      </c>
      <c r="G4331" s="202">
        <v>3099506</v>
      </c>
      <c r="H4331">
        <v>289543</v>
      </c>
      <c r="I4331">
        <v>10763</v>
      </c>
      <c r="J4331">
        <v>35958</v>
      </c>
    </row>
    <row r="4332" spans="1:10" ht="14.5" x14ac:dyDescent="0.35">
      <c r="A4332" s="202">
        <v>42706</v>
      </c>
      <c r="B4332" s="202" t="s">
        <v>4051</v>
      </c>
      <c r="D4332" s="207">
        <v>24</v>
      </c>
      <c r="E4332" s="207" t="s">
        <v>215</v>
      </c>
      <c r="F4332" s="208">
        <v>2020</v>
      </c>
      <c r="G4332" s="202">
        <v>118084</v>
      </c>
      <c r="H4332">
        <v>2709</v>
      </c>
      <c r="I4332">
        <v>0</v>
      </c>
      <c r="J4332">
        <v>0</v>
      </c>
    </row>
    <row r="4333" spans="1:10" ht="14.5" x14ac:dyDescent="0.35">
      <c r="A4333" s="202">
        <v>42722</v>
      </c>
      <c r="B4333" s="202" t="s">
        <v>4052</v>
      </c>
      <c r="D4333" s="207">
        <v>1</v>
      </c>
      <c r="E4333" s="207" t="s">
        <v>215</v>
      </c>
      <c r="F4333" s="208">
        <v>2020</v>
      </c>
      <c r="G4333" s="202">
        <v>19315086</v>
      </c>
      <c r="H4333">
        <v>124271</v>
      </c>
      <c r="I4333">
        <v>3847</v>
      </c>
      <c r="J4333">
        <v>6893</v>
      </c>
    </row>
    <row r="4334" spans="1:10" ht="14.5" x14ac:dyDescent="0.35">
      <c r="A4334" s="202">
        <v>42722</v>
      </c>
      <c r="B4334" s="202" t="s">
        <v>4056</v>
      </c>
      <c r="D4334" s="207">
        <v>17.100000000000001</v>
      </c>
      <c r="E4334" s="207" t="s">
        <v>215</v>
      </c>
      <c r="F4334" s="208">
        <v>2020</v>
      </c>
      <c r="G4334" s="204">
        <v>1590513</v>
      </c>
      <c r="H4334">
        <v>24362</v>
      </c>
      <c r="I4334">
        <v>752</v>
      </c>
      <c r="J4334">
        <v>1348</v>
      </c>
    </row>
    <row r="4335" spans="1:10" ht="14.5" x14ac:dyDescent="0.35">
      <c r="A4335" s="202">
        <v>42722</v>
      </c>
      <c r="B4335" s="202" t="s">
        <v>4718</v>
      </c>
      <c r="D4335" s="207">
        <v>17.2</v>
      </c>
      <c r="E4335" s="207" t="s">
        <v>215</v>
      </c>
      <c r="F4335" s="208">
        <v>2020</v>
      </c>
      <c r="G4335" s="203">
        <v>0</v>
      </c>
      <c r="H4335">
        <v>0</v>
      </c>
      <c r="I4335">
        <v>0</v>
      </c>
      <c r="J4335">
        <v>0</v>
      </c>
    </row>
    <row r="4336" spans="1:10" ht="14.5" x14ac:dyDescent="0.35">
      <c r="A4336" s="202">
        <v>42722</v>
      </c>
      <c r="B4336" s="202" t="s">
        <v>4057</v>
      </c>
      <c r="D4336" s="207">
        <v>19.100000000000001</v>
      </c>
      <c r="E4336" s="207" t="s">
        <v>215</v>
      </c>
      <c r="F4336" s="208">
        <v>2020</v>
      </c>
      <c r="G4336" s="205">
        <v>78693</v>
      </c>
      <c r="H4336">
        <v>14019</v>
      </c>
      <c r="I4336">
        <v>403</v>
      </c>
      <c r="J4336">
        <v>722</v>
      </c>
    </row>
    <row r="4337" spans="1:10" ht="14.5" x14ac:dyDescent="0.35">
      <c r="A4337" s="202">
        <v>42722</v>
      </c>
      <c r="B4337" s="202" t="s">
        <v>4058</v>
      </c>
      <c r="D4337" s="207">
        <v>19.2</v>
      </c>
      <c r="E4337" s="207" t="s">
        <v>215</v>
      </c>
      <c r="F4337">
        <v>2020</v>
      </c>
      <c r="G4337" s="206">
        <v>811524</v>
      </c>
      <c r="H4337">
        <v>0</v>
      </c>
      <c r="I4337">
        <v>0</v>
      </c>
      <c r="J4337">
        <v>0</v>
      </c>
    </row>
    <row r="4338" spans="1:10" ht="14.5" x14ac:dyDescent="0.35">
      <c r="A4338" s="202">
        <v>42722</v>
      </c>
      <c r="B4338" s="202" t="s">
        <v>4053</v>
      </c>
      <c r="D4338" s="207">
        <v>2.1</v>
      </c>
      <c r="E4338" s="207" t="s">
        <v>215</v>
      </c>
      <c r="F4338" s="208">
        <v>2020</v>
      </c>
      <c r="G4338" s="202">
        <v>16804021</v>
      </c>
      <c r="H4338">
        <v>120214</v>
      </c>
      <c r="I4338">
        <v>3747</v>
      </c>
      <c r="J4338">
        <v>6714</v>
      </c>
    </row>
    <row r="4339" spans="1:10" ht="14.5" x14ac:dyDescent="0.35">
      <c r="A4339" s="202">
        <v>42722</v>
      </c>
      <c r="B4339" s="202" t="s">
        <v>4059</v>
      </c>
      <c r="D4339" s="207">
        <v>21.1</v>
      </c>
      <c r="E4339" s="207" t="s">
        <v>215</v>
      </c>
      <c r="F4339" s="208">
        <v>2020</v>
      </c>
      <c r="G4339" s="202">
        <v>4811975</v>
      </c>
      <c r="H4339">
        <v>38951</v>
      </c>
      <c r="I4339">
        <v>1119</v>
      </c>
      <c r="J4339">
        <v>2005</v>
      </c>
    </row>
    <row r="4340" spans="1:10" ht="14.5" x14ac:dyDescent="0.35">
      <c r="A4340" s="202">
        <v>42722</v>
      </c>
      <c r="B4340" s="202" t="s">
        <v>4054</v>
      </c>
      <c r="D4340" s="207">
        <v>4</v>
      </c>
      <c r="E4340" s="207" t="s">
        <v>215</v>
      </c>
      <c r="F4340" s="208">
        <v>2020</v>
      </c>
      <c r="G4340" s="202">
        <v>46439991</v>
      </c>
      <c r="H4340">
        <v>345394</v>
      </c>
      <c r="I4340">
        <v>9994</v>
      </c>
      <c r="J4340">
        <v>17912</v>
      </c>
    </row>
    <row r="4341" spans="1:10" ht="14.5" x14ac:dyDescent="0.35">
      <c r="A4341" s="202">
        <v>42722</v>
      </c>
      <c r="B4341" s="202" t="s">
        <v>4055</v>
      </c>
      <c r="D4341" s="207">
        <v>9</v>
      </c>
      <c r="E4341" s="207" t="s">
        <v>215</v>
      </c>
      <c r="F4341" s="208">
        <v>2020</v>
      </c>
      <c r="G4341" s="202">
        <v>3841067</v>
      </c>
      <c r="H4341">
        <v>10206</v>
      </c>
      <c r="I4341">
        <v>288</v>
      </c>
      <c r="J4341">
        <v>516</v>
      </c>
    </row>
    <row r="4342" spans="1:10" ht="14.5" x14ac:dyDescent="0.35">
      <c r="A4342" s="202">
        <v>42757</v>
      </c>
      <c r="B4342" s="202" t="s">
        <v>4060</v>
      </c>
      <c r="D4342" s="207">
        <v>2.4</v>
      </c>
      <c r="E4342" s="207" t="s">
        <v>215</v>
      </c>
      <c r="F4342" s="208">
        <v>2020</v>
      </c>
      <c r="G4342" s="202">
        <v>254038</v>
      </c>
      <c r="H4342">
        <v>21672</v>
      </c>
      <c r="I4342">
        <v>-3</v>
      </c>
      <c r="J4342">
        <v>-1</v>
      </c>
    </row>
    <row r="4343" spans="1:10" ht="14.5" x14ac:dyDescent="0.35">
      <c r="A4343" s="202">
        <v>42781</v>
      </c>
      <c r="B4343" s="202" t="s">
        <v>4061</v>
      </c>
      <c r="D4343" s="207">
        <v>19.100000000000001</v>
      </c>
      <c r="E4343" s="207" t="s">
        <v>215</v>
      </c>
      <c r="F4343" s="208">
        <v>2020</v>
      </c>
      <c r="G4343" s="205">
        <v>189689</v>
      </c>
      <c r="H4343">
        <v>342271</v>
      </c>
      <c r="I4343">
        <v>45101</v>
      </c>
      <c r="J4343">
        <v>46345</v>
      </c>
    </row>
    <row r="4344" spans="1:10" ht="14.5" x14ac:dyDescent="0.35">
      <c r="A4344" s="202">
        <v>42781</v>
      </c>
      <c r="B4344" s="202" t="s">
        <v>4062</v>
      </c>
      <c r="D4344" s="207">
        <v>19.2</v>
      </c>
      <c r="E4344" s="207" t="s">
        <v>215</v>
      </c>
      <c r="F4344">
        <v>2020</v>
      </c>
      <c r="G4344" s="206">
        <v>23484769</v>
      </c>
      <c r="H4344">
        <v>0</v>
      </c>
      <c r="I4344">
        <v>0</v>
      </c>
      <c r="J4344">
        <v>0</v>
      </c>
    </row>
    <row r="4345" spans="1:10" ht="14.5" x14ac:dyDescent="0.35">
      <c r="A4345" s="202">
        <v>42781</v>
      </c>
      <c r="B4345" s="202" t="s">
        <v>4063</v>
      </c>
      <c r="D4345" s="207">
        <v>21.1</v>
      </c>
      <c r="E4345" s="207" t="s">
        <v>215</v>
      </c>
      <c r="F4345" s="208">
        <v>2020</v>
      </c>
      <c r="G4345" s="202">
        <v>7305424</v>
      </c>
      <c r="H4345">
        <v>128454</v>
      </c>
      <c r="I4345">
        <v>16926</v>
      </c>
      <c r="J4345">
        <v>17393</v>
      </c>
    </row>
    <row r="4346" spans="1:10" ht="14.5" x14ac:dyDescent="0.35">
      <c r="A4346" s="202">
        <v>42803</v>
      </c>
      <c r="B4346" s="202" t="s">
        <v>4067</v>
      </c>
      <c r="D4346" s="207">
        <v>17.100000000000001</v>
      </c>
      <c r="E4346" s="207" t="s">
        <v>215</v>
      </c>
      <c r="F4346" s="208">
        <v>2020</v>
      </c>
      <c r="G4346" s="204">
        <v>15908</v>
      </c>
      <c r="H4346">
        <v>452</v>
      </c>
      <c r="I4346">
        <v>39</v>
      </c>
      <c r="J4346">
        <v>26</v>
      </c>
    </row>
    <row r="4347" spans="1:10" ht="14.5" x14ac:dyDescent="0.35">
      <c r="A4347" s="202">
        <v>42803</v>
      </c>
      <c r="B4347" s="202" t="s">
        <v>4719</v>
      </c>
      <c r="D4347" s="207">
        <v>17.2</v>
      </c>
      <c r="E4347" s="207" t="s">
        <v>215</v>
      </c>
      <c r="F4347" s="208">
        <v>2020</v>
      </c>
      <c r="G4347" s="203">
        <v>0</v>
      </c>
      <c r="H4347">
        <v>0</v>
      </c>
      <c r="I4347">
        <v>0</v>
      </c>
      <c r="J4347">
        <v>0</v>
      </c>
    </row>
    <row r="4348" spans="1:10" ht="14.5" x14ac:dyDescent="0.35">
      <c r="A4348" s="202">
        <v>42803</v>
      </c>
      <c r="B4348" s="202" t="s">
        <v>4064</v>
      </c>
      <c r="D4348" s="207">
        <v>2.1</v>
      </c>
      <c r="E4348" s="207" t="s">
        <v>215</v>
      </c>
      <c r="F4348" s="208">
        <v>2020</v>
      </c>
      <c r="G4348" s="202">
        <v>2030</v>
      </c>
      <c r="H4348">
        <v>1110</v>
      </c>
      <c r="I4348">
        <v>95</v>
      </c>
      <c r="J4348">
        <v>63</v>
      </c>
    </row>
    <row r="4349" spans="1:10" ht="14.5" x14ac:dyDescent="0.35">
      <c r="A4349" s="202">
        <v>42803</v>
      </c>
      <c r="B4349" s="202" t="s">
        <v>4065</v>
      </c>
      <c r="D4349" s="207">
        <v>5.0999999999999996</v>
      </c>
      <c r="E4349" s="207" t="s">
        <v>215</v>
      </c>
      <c r="F4349" s="208">
        <v>2020</v>
      </c>
      <c r="G4349" s="202">
        <v>1121332</v>
      </c>
      <c r="H4349">
        <v>32890</v>
      </c>
      <c r="I4349">
        <v>2838</v>
      </c>
      <c r="J4349">
        <v>1858</v>
      </c>
    </row>
    <row r="4350" spans="1:10" ht="14.5" x14ac:dyDescent="0.35">
      <c r="A4350" s="202">
        <v>42803</v>
      </c>
      <c r="B4350" s="202" t="s">
        <v>4066</v>
      </c>
      <c r="D4350" s="207">
        <v>5.2</v>
      </c>
      <c r="E4350" s="207" t="s">
        <v>215</v>
      </c>
      <c r="F4350" s="208">
        <v>2020</v>
      </c>
      <c r="G4350" s="202">
        <v>161715</v>
      </c>
      <c r="H4350">
        <v>11282</v>
      </c>
      <c r="I4350">
        <v>963</v>
      </c>
      <c r="J4350">
        <v>636</v>
      </c>
    </row>
    <row r="4351" spans="1:10" ht="14.5" x14ac:dyDescent="0.35">
      <c r="A4351" s="202">
        <v>42978</v>
      </c>
      <c r="B4351" s="202" t="s">
        <v>4068</v>
      </c>
      <c r="D4351" s="207">
        <v>1</v>
      </c>
      <c r="E4351" s="207" t="s">
        <v>215</v>
      </c>
      <c r="F4351" s="208">
        <v>2020</v>
      </c>
      <c r="G4351" s="202">
        <v>26609151</v>
      </c>
      <c r="H4351">
        <v>206719</v>
      </c>
      <c r="I4351">
        <v>63407</v>
      </c>
      <c r="J4351">
        <v>27174</v>
      </c>
    </row>
    <row r="4352" spans="1:10" ht="14.5" x14ac:dyDescent="0.35">
      <c r="A4352" s="202">
        <v>42978</v>
      </c>
      <c r="B4352" s="202" t="s">
        <v>4072</v>
      </c>
      <c r="D4352" s="207">
        <v>17.100000000000001</v>
      </c>
      <c r="E4352" s="207" t="s">
        <v>215</v>
      </c>
      <c r="F4352" s="208">
        <v>2020</v>
      </c>
      <c r="G4352" s="204">
        <v>12954912</v>
      </c>
      <c r="H4352">
        <v>50745</v>
      </c>
      <c r="I4352">
        <v>1595</v>
      </c>
      <c r="J4352">
        <v>1035</v>
      </c>
    </row>
    <row r="4353" spans="1:10" ht="14.5" x14ac:dyDescent="0.35">
      <c r="A4353" s="202">
        <v>42978</v>
      </c>
      <c r="B4353" s="202" t="s">
        <v>4720</v>
      </c>
      <c r="D4353" s="207">
        <v>17.2</v>
      </c>
      <c r="E4353" s="207" t="s">
        <v>215</v>
      </c>
      <c r="F4353" s="208">
        <v>2020</v>
      </c>
      <c r="G4353" s="203">
        <v>0</v>
      </c>
      <c r="H4353">
        <v>0</v>
      </c>
      <c r="I4353">
        <v>0</v>
      </c>
      <c r="J4353">
        <v>0</v>
      </c>
    </row>
    <row r="4354" spans="1:10" ht="14.5" x14ac:dyDescent="0.35">
      <c r="A4354" s="202">
        <v>42978</v>
      </c>
      <c r="B4354" s="202" t="s">
        <v>4069</v>
      </c>
      <c r="D4354" s="207">
        <v>2.1</v>
      </c>
      <c r="E4354" s="207" t="s">
        <v>215</v>
      </c>
      <c r="F4354" s="208">
        <v>2020</v>
      </c>
      <c r="G4354" s="202">
        <v>65438553</v>
      </c>
      <c r="H4354">
        <v>461416</v>
      </c>
      <c r="I4354">
        <v>146572</v>
      </c>
      <c r="J4354">
        <v>62816</v>
      </c>
    </row>
    <row r="4355" spans="1:10" ht="14.5" x14ac:dyDescent="0.35">
      <c r="A4355" s="202">
        <v>42978</v>
      </c>
      <c r="B4355" s="202" t="s">
        <v>4070</v>
      </c>
      <c r="D4355" s="207">
        <v>4</v>
      </c>
      <c r="E4355" s="207" t="s">
        <v>215</v>
      </c>
      <c r="F4355" s="208">
        <v>2020</v>
      </c>
      <c r="G4355" s="202">
        <v>993468</v>
      </c>
      <c r="H4355">
        <v>24338</v>
      </c>
      <c r="I4355">
        <v>1776</v>
      </c>
      <c r="J4355">
        <v>1573</v>
      </c>
    </row>
    <row r="4356" spans="1:10" ht="14.5" x14ac:dyDescent="0.35">
      <c r="A4356" s="202">
        <v>42978</v>
      </c>
      <c r="B4356" s="202" t="s">
        <v>4071</v>
      </c>
      <c r="D4356" s="207">
        <v>9</v>
      </c>
      <c r="E4356" s="207" t="s">
        <v>215</v>
      </c>
      <c r="F4356" s="208">
        <v>2020</v>
      </c>
      <c r="G4356" s="202">
        <v>34324660</v>
      </c>
      <c r="H4356">
        <v>401815</v>
      </c>
      <c r="I4356">
        <v>38893</v>
      </c>
      <c r="J4356">
        <v>21808</v>
      </c>
    </row>
    <row r="4357" spans="1:10" ht="14.5" x14ac:dyDescent="0.35">
      <c r="A4357" s="202">
        <v>43273</v>
      </c>
      <c r="B4357" s="202" t="s">
        <v>4073</v>
      </c>
      <c r="D4357" s="207">
        <v>1</v>
      </c>
      <c r="E4357" s="207" t="s">
        <v>215</v>
      </c>
      <c r="F4357" s="208">
        <v>2020</v>
      </c>
      <c r="G4357" s="202">
        <v>568137</v>
      </c>
      <c r="H4357">
        <v>568</v>
      </c>
      <c r="I4357">
        <v>19</v>
      </c>
      <c r="J4357">
        <v>28</v>
      </c>
    </row>
    <row r="4358" spans="1:10" ht="14.5" x14ac:dyDescent="0.35">
      <c r="A4358" s="202">
        <v>43273</v>
      </c>
      <c r="B4358" s="202" t="s">
        <v>4079</v>
      </c>
      <c r="D4358" s="207">
        <v>17.100000000000001</v>
      </c>
      <c r="E4358" s="207" t="s">
        <v>215</v>
      </c>
      <c r="F4358" s="208">
        <v>2020</v>
      </c>
      <c r="G4358" s="204">
        <v>143744</v>
      </c>
      <c r="H4358">
        <v>146</v>
      </c>
      <c r="I4358">
        <v>5</v>
      </c>
      <c r="J4358">
        <v>7</v>
      </c>
    </row>
    <row r="4359" spans="1:10" ht="14.5" x14ac:dyDescent="0.35">
      <c r="A4359" s="202">
        <v>43273</v>
      </c>
      <c r="B4359" s="202" t="s">
        <v>4721</v>
      </c>
      <c r="D4359" s="207">
        <v>17.2</v>
      </c>
      <c r="E4359" s="207" t="s">
        <v>215</v>
      </c>
      <c r="F4359" s="208">
        <v>2020</v>
      </c>
      <c r="G4359" s="203">
        <v>0</v>
      </c>
      <c r="H4359">
        <v>0</v>
      </c>
      <c r="I4359">
        <v>0</v>
      </c>
      <c r="J4359">
        <v>0</v>
      </c>
    </row>
    <row r="4360" spans="1:10" ht="14.5" x14ac:dyDescent="0.35">
      <c r="A4360" s="202">
        <v>43273</v>
      </c>
      <c r="B4360" s="202" t="s">
        <v>4722</v>
      </c>
      <c r="D4360" s="207">
        <v>18</v>
      </c>
      <c r="E4360" s="207" t="s">
        <v>215</v>
      </c>
      <c r="F4360" s="208">
        <v>2020</v>
      </c>
      <c r="G4360" s="202">
        <v>2686</v>
      </c>
      <c r="H4360">
        <v>3</v>
      </c>
      <c r="I4360">
        <v>0</v>
      </c>
      <c r="J4360">
        <v>1</v>
      </c>
    </row>
    <row r="4361" spans="1:10" ht="14.5" x14ac:dyDescent="0.35">
      <c r="A4361" s="202">
        <v>43273</v>
      </c>
      <c r="B4361" s="202" t="s">
        <v>4074</v>
      </c>
      <c r="D4361" s="207">
        <v>2.1</v>
      </c>
      <c r="E4361" s="207" t="s">
        <v>215</v>
      </c>
      <c r="F4361" s="208">
        <v>2020</v>
      </c>
      <c r="G4361" s="202">
        <v>1657490</v>
      </c>
      <c r="H4361">
        <v>1658</v>
      </c>
      <c r="I4361">
        <v>55</v>
      </c>
      <c r="J4361">
        <v>83</v>
      </c>
    </row>
    <row r="4362" spans="1:10" ht="14.5" x14ac:dyDescent="0.35">
      <c r="A4362" s="202">
        <v>43273</v>
      </c>
      <c r="B4362" s="202" t="s">
        <v>4080</v>
      </c>
      <c r="D4362" s="207">
        <v>23</v>
      </c>
      <c r="E4362" s="207" t="s">
        <v>215</v>
      </c>
      <c r="F4362" s="208">
        <v>2020</v>
      </c>
      <c r="G4362" s="202">
        <v>19322</v>
      </c>
      <c r="H4362">
        <v>19</v>
      </c>
      <c r="I4362">
        <v>1</v>
      </c>
      <c r="J4362">
        <v>1</v>
      </c>
    </row>
    <row r="4363" spans="1:10" ht="14.5" x14ac:dyDescent="0.35">
      <c r="A4363" s="202">
        <v>43273</v>
      </c>
      <c r="B4363" s="202" t="s">
        <v>4081</v>
      </c>
      <c r="D4363" s="207">
        <v>24</v>
      </c>
      <c r="E4363" s="207" t="s">
        <v>215</v>
      </c>
      <c r="F4363" s="208">
        <v>2020</v>
      </c>
      <c r="G4363" s="202">
        <v>5359586</v>
      </c>
      <c r="H4363">
        <v>6053</v>
      </c>
      <c r="I4363">
        <v>201</v>
      </c>
      <c r="J4363">
        <v>302</v>
      </c>
    </row>
    <row r="4364" spans="1:10" ht="14.5" x14ac:dyDescent="0.35">
      <c r="A4364" s="202">
        <v>43273</v>
      </c>
      <c r="B4364" s="202" t="s">
        <v>4075</v>
      </c>
      <c r="D4364" s="207">
        <v>4</v>
      </c>
      <c r="E4364" s="207" t="s">
        <v>215</v>
      </c>
      <c r="F4364" s="208">
        <v>2020</v>
      </c>
      <c r="G4364" s="202">
        <v>13946371</v>
      </c>
      <c r="H4364">
        <v>13946</v>
      </c>
      <c r="I4364">
        <v>463</v>
      </c>
      <c r="J4364">
        <v>695</v>
      </c>
    </row>
    <row r="4365" spans="1:10" ht="14.5" x14ac:dyDescent="0.35">
      <c r="A4365" s="202">
        <v>43273</v>
      </c>
      <c r="B4365" s="202" t="s">
        <v>4076</v>
      </c>
      <c r="D4365" s="207">
        <v>5.0999999999999996</v>
      </c>
      <c r="E4365" s="207" t="s">
        <v>215</v>
      </c>
      <c r="F4365" s="208">
        <v>2020</v>
      </c>
      <c r="G4365" s="202">
        <v>2418007</v>
      </c>
      <c r="H4365">
        <v>2425</v>
      </c>
      <c r="I4365">
        <v>81</v>
      </c>
      <c r="J4365">
        <v>121</v>
      </c>
    </row>
    <row r="4366" spans="1:10" ht="14.5" x14ac:dyDescent="0.35">
      <c r="A4366" s="202">
        <v>43273</v>
      </c>
      <c r="B4366" s="202" t="s">
        <v>4077</v>
      </c>
      <c r="D4366" s="207">
        <v>5.2</v>
      </c>
      <c r="E4366" s="207" t="s">
        <v>215</v>
      </c>
      <c r="F4366" s="208">
        <v>2020</v>
      </c>
      <c r="G4366" s="202">
        <v>574769</v>
      </c>
      <c r="H4366">
        <v>580</v>
      </c>
      <c r="I4366">
        <v>19</v>
      </c>
      <c r="J4366">
        <v>29</v>
      </c>
    </row>
    <row r="4367" spans="1:10" ht="14.5" x14ac:dyDescent="0.35">
      <c r="A4367" s="202">
        <v>43273</v>
      </c>
      <c r="B4367" s="202" t="s">
        <v>4078</v>
      </c>
      <c r="D4367" s="207">
        <v>9</v>
      </c>
      <c r="E4367" s="207" t="s">
        <v>215</v>
      </c>
      <c r="F4367" s="208">
        <v>2020</v>
      </c>
      <c r="G4367" s="202">
        <v>37857</v>
      </c>
      <c r="H4367">
        <v>38</v>
      </c>
      <c r="I4367">
        <v>1</v>
      </c>
      <c r="J4367">
        <v>1</v>
      </c>
    </row>
    <row r="4368" spans="1:10" ht="14.5" x14ac:dyDescent="0.35">
      <c r="A4368" s="202">
        <v>43370</v>
      </c>
      <c r="B4368" s="202" t="s">
        <v>4082</v>
      </c>
      <c r="D4368" s="207">
        <v>17.100000000000001</v>
      </c>
      <c r="E4368" s="207" t="s">
        <v>215</v>
      </c>
      <c r="F4368" s="208">
        <v>2020</v>
      </c>
      <c r="G4368" s="204">
        <v>715223</v>
      </c>
      <c r="H4368">
        <v>715</v>
      </c>
      <c r="I4368">
        <v>119</v>
      </c>
      <c r="J4368">
        <v>96</v>
      </c>
    </row>
    <row r="4369" spans="1:10" ht="14.5" x14ac:dyDescent="0.35">
      <c r="A4369" s="202">
        <v>43370</v>
      </c>
      <c r="B4369" s="202" t="s">
        <v>4723</v>
      </c>
      <c r="D4369" s="207">
        <v>17.2</v>
      </c>
      <c r="E4369" s="207" t="s">
        <v>215</v>
      </c>
      <c r="F4369" s="208">
        <v>2020</v>
      </c>
      <c r="G4369" s="203">
        <v>0</v>
      </c>
      <c r="H4369">
        <v>0</v>
      </c>
      <c r="I4369">
        <v>0</v>
      </c>
      <c r="J4369">
        <v>0</v>
      </c>
    </row>
    <row r="4370" spans="1:10" ht="14.5" x14ac:dyDescent="0.35">
      <c r="A4370" s="202">
        <v>43370</v>
      </c>
      <c r="B4370" s="202" t="s">
        <v>4083</v>
      </c>
      <c r="D4370" s="207">
        <v>18</v>
      </c>
      <c r="E4370" s="207" t="s">
        <v>215</v>
      </c>
      <c r="F4370" s="208">
        <v>2020</v>
      </c>
      <c r="G4370" s="202">
        <v>569950</v>
      </c>
      <c r="H4370">
        <v>570</v>
      </c>
      <c r="I4370">
        <v>98</v>
      </c>
      <c r="J4370">
        <v>79</v>
      </c>
    </row>
    <row r="4371" spans="1:10" ht="14.5" x14ac:dyDescent="0.35">
      <c r="A4371" s="202">
        <v>43370</v>
      </c>
      <c r="B4371" s="202" t="s">
        <v>4724</v>
      </c>
      <c r="D4371" s="207">
        <v>19.3</v>
      </c>
      <c r="E4371" s="207" t="s">
        <v>215</v>
      </c>
      <c r="F4371">
        <v>2020</v>
      </c>
      <c r="G4371" s="205">
        <v>0</v>
      </c>
      <c r="H4371">
        <v>1942</v>
      </c>
      <c r="I4371">
        <v>278</v>
      </c>
      <c r="J4371">
        <v>219</v>
      </c>
    </row>
    <row r="4372" spans="1:10" ht="14.5" x14ac:dyDescent="0.35">
      <c r="A4372" s="202">
        <v>43370</v>
      </c>
      <c r="B4372" s="202" t="s">
        <v>4084</v>
      </c>
      <c r="D4372" s="207">
        <v>19.399999999999999</v>
      </c>
      <c r="E4372" s="207" t="s">
        <v>215</v>
      </c>
      <c r="F4372">
        <v>2020</v>
      </c>
      <c r="G4372" s="206">
        <v>1942051</v>
      </c>
      <c r="H4372">
        <v>0</v>
      </c>
      <c r="I4372">
        <v>0</v>
      </c>
      <c r="J4372">
        <v>0</v>
      </c>
    </row>
    <row r="4373" spans="1:10" ht="14.5" x14ac:dyDescent="0.35">
      <c r="A4373" s="202">
        <v>43419</v>
      </c>
      <c r="B4373" s="202" t="s">
        <v>4089</v>
      </c>
      <c r="D4373" s="207">
        <v>11</v>
      </c>
      <c r="E4373" s="207" t="s">
        <v>215</v>
      </c>
      <c r="F4373" s="208">
        <v>2020</v>
      </c>
      <c r="G4373" s="202">
        <v>14441</v>
      </c>
      <c r="H4373">
        <v>14</v>
      </c>
      <c r="I4373">
        <v>1</v>
      </c>
      <c r="J4373">
        <v>0</v>
      </c>
    </row>
    <row r="4374" spans="1:10" ht="14.5" x14ac:dyDescent="0.35">
      <c r="A4374" s="202">
        <v>43419</v>
      </c>
      <c r="B4374" s="202" t="s">
        <v>4090</v>
      </c>
      <c r="D4374" s="207">
        <v>17.100000000000001</v>
      </c>
      <c r="E4374" s="207" t="s">
        <v>215</v>
      </c>
      <c r="F4374" s="208">
        <v>2020</v>
      </c>
      <c r="G4374" s="204">
        <v>624288</v>
      </c>
      <c r="H4374">
        <v>624</v>
      </c>
      <c r="I4374">
        <v>57</v>
      </c>
      <c r="J4374">
        <v>28</v>
      </c>
    </row>
    <row r="4375" spans="1:10" ht="14.5" x14ac:dyDescent="0.35">
      <c r="A4375" s="202">
        <v>43419</v>
      </c>
      <c r="B4375" s="202" t="s">
        <v>4725</v>
      </c>
      <c r="D4375" s="207">
        <v>17.2</v>
      </c>
      <c r="E4375" s="207" t="s">
        <v>215</v>
      </c>
      <c r="F4375" s="208">
        <v>2020</v>
      </c>
      <c r="G4375" s="203">
        <v>0</v>
      </c>
      <c r="H4375">
        <v>0</v>
      </c>
      <c r="I4375">
        <v>0</v>
      </c>
      <c r="J4375">
        <v>0</v>
      </c>
    </row>
    <row r="4376" spans="1:10" ht="14.5" x14ac:dyDescent="0.35">
      <c r="A4376" s="202">
        <v>43419</v>
      </c>
      <c r="B4376" s="202" t="s">
        <v>4726</v>
      </c>
      <c r="D4376" s="207">
        <v>3</v>
      </c>
      <c r="E4376" s="207" t="s">
        <v>215</v>
      </c>
      <c r="F4376" s="208">
        <v>2020</v>
      </c>
      <c r="G4376" s="202">
        <v>39963998</v>
      </c>
      <c r="H4376">
        <v>39964</v>
      </c>
      <c r="I4376">
        <v>3117</v>
      </c>
      <c r="J4376">
        <v>913</v>
      </c>
    </row>
    <row r="4377" spans="1:10" ht="14.5" x14ac:dyDescent="0.35">
      <c r="A4377" s="202">
        <v>43419</v>
      </c>
      <c r="B4377" s="202" t="s">
        <v>4085</v>
      </c>
      <c r="D4377" s="207">
        <v>4</v>
      </c>
      <c r="E4377" s="207" t="s">
        <v>215</v>
      </c>
      <c r="F4377" s="208">
        <v>2020</v>
      </c>
      <c r="G4377" s="202">
        <v>1956618549</v>
      </c>
      <c r="H4377">
        <v>1956619</v>
      </c>
      <c r="I4377">
        <v>160887</v>
      </c>
      <c r="J4377">
        <v>37303</v>
      </c>
    </row>
    <row r="4378" spans="1:10" ht="14.5" x14ac:dyDescent="0.35">
      <c r="A4378" s="202">
        <v>43419</v>
      </c>
      <c r="B4378" s="202" t="s">
        <v>4086</v>
      </c>
      <c r="D4378" s="207">
        <v>5.0999999999999996</v>
      </c>
      <c r="E4378" s="207" t="s">
        <v>215</v>
      </c>
      <c r="F4378" s="208">
        <v>2020</v>
      </c>
      <c r="G4378" s="202">
        <v>75306565</v>
      </c>
      <c r="H4378">
        <v>75307</v>
      </c>
      <c r="I4378">
        <v>6854</v>
      </c>
      <c r="J4378">
        <v>3423</v>
      </c>
    </row>
    <row r="4379" spans="1:10" ht="14.5" x14ac:dyDescent="0.35">
      <c r="A4379" s="202">
        <v>43419</v>
      </c>
      <c r="B4379" s="202" t="s">
        <v>4087</v>
      </c>
      <c r="D4379" s="207">
        <v>5.2</v>
      </c>
      <c r="E4379" s="207" t="s">
        <v>215</v>
      </c>
      <c r="F4379" s="208">
        <v>2020</v>
      </c>
      <c r="G4379" s="202">
        <v>35113618</v>
      </c>
      <c r="H4379">
        <v>35114</v>
      </c>
      <c r="I4379">
        <v>3196</v>
      </c>
      <c r="J4379">
        <v>1596</v>
      </c>
    </row>
    <row r="4380" spans="1:10" ht="14.5" x14ac:dyDescent="0.35">
      <c r="A4380" s="202">
        <v>43419</v>
      </c>
      <c r="B4380" s="202" t="s">
        <v>4088</v>
      </c>
      <c r="D4380" s="207">
        <v>9</v>
      </c>
      <c r="E4380" s="207" t="s">
        <v>215</v>
      </c>
      <c r="F4380" s="208">
        <v>2020</v>
      </c>
      <c r="G4380" s="202">
        <v>1869875</v>
      </c>
      <c r="H4380">
        <v>1870</v>
      </c>
      <c r="I4380">
        <v>170</v>
      </c>
      <c r="J4380">
        <v>83</v>
      </c>
    </row>
    <row r="4381" spans="1:10" ht="14.5" x14ac:dyDescent="0.35">
      <c r="A4381" s="202">
        <v>43435</v>
      </c>
      <c r="B4381" s="202" t="s">
        <v>4091</v>
      </c>
      <c r="D4381" s="207">
        <v>1</v>
      </c>
      <c r="E4381" s="207" t="s">
        <v>215</v>
      </c>
      <c r="F4381" s="208">
        <v>2020</v>
      </c>
      <c r="G4381" s="202">
        <v>121294</v>
      </c>
      <c r="H4381">
        <v>121</v>
      </c>
      <c r="I4381">
        <v>7</v>
      </c>
      <c r="J4381">
        <v>9</v>
      </c>
    </row>
    <row r="4382" spans="1:10" ht="14.5" x14ac:dyDescent="0.35">
      <c r="A4382" s="202">
        <v>43435</v>
      </c>
      <c r="B4382" s="202" t="s">
        <v>4096</v>
      </c>
      <c r="D4382" s="207">
        <v>17.100000000000001</v>
      </c>
      <c r="E4382" s="207" t="s">
        <v>215</v>
      </c>
      <c r="F4382" s="208">
        <v>2020</v>
      </c>
      <c r="G4382" s="204">
        <v>731317</v>
      </c>
      <c r="H4382">
        <v>731</v>
      </c>
      <c r="I4382">
        <v>39</v>
      </c>
      <c r="J4382">
        <v>54</v>
      </c>
    </row>
    <row r="4383" spans="1:10" ht="14.5" x14ac:dyDescent="0.35">
      <c r="A4383" s="202">
        <v>43435</v>
      </c>
      <c r="B4383" s="202" t="s">
        <v>4097</v>
      </c>
      <c r="D4383" s="207">
        <v>17.2</v>
      </c>
      <c r="E4383" s="207" t="s">
        <v>215</v>
      </c>
      <c r="F4383" s="208">
        <v>2020</v>
      </c>
      <c r="G4383" s="203">
        <v>41488</v>
      </c>
      <c r="H4383">
        <v>41</v>
      </c>
      <c r="I4383">
        <v>2</v>
      </c>
      <c r="J4383">
        <v>3</v>
      </c>
    </row>
    <row r="4384" spans="1:10" ht="14.5" x14ac:dyDescent="0.35">
      <c r="A4384" s="202">
        <v>43435</v>
      </c>
      <c r="B4384" s="202" t="s">
        <v>4098</v>
      </c>
      <c r="D4384" s="207">
        <v>18</v>
      </c>
      <c r="E4384" s="207" t="s">
        <v>215</v>
      </c>
      <c r="F4384" s="208">
        <v>2020</v>
      </c>
      <c r="G4384" s="202">
        <v>141256</v>
      </c>
      <c r="H4384">
        <v>141</v>
      </c>
      <c r="I4384">
        <v>8</v>
      </c>
      <c r="J4384">
        <v>11</v>
      </c>
    </row>
    <row r="4385" spans="1:10" ht="14.5" x14ac:dyDescent="0.35">
      <c r="A4385" s="202">
        <v>43435</v>
      </c>
      <c r="B4385" s="202" t="s">
        <v>4099</v>
      </c>
      <c r="D4385" s="207">
        <v>19.3</v>
      </c>
      <c r="E4385" s="207" t="s">
        <v>215</v>
      </c>
      <c r="F4385">
        <v>2020</v>
      </c>
      <c r="G4385" s="205">
        <v>6971</v>
      </c>
      <c r="H4385">
        <v>1359</v>
      </c>
      <c r="I4385">
        <v>69</v>
      </c>
      <c r="J4385">
        <v>96</v>
      </c>
    </row>
    <row r="4386" spans="1:10" ht="14.5" x14ac:dyDescent="0.35">
      <c r="A4386" s="202">
        <v>43435</v>
      </c>
      <c r="B4386" s="202" t="s">
        <v>4100</v>
      </c>
      <c r="D4386" s="207">
        <v>19.399999999999999</v>
      </c>
      <c r="E4386" s="207" t="s">
        <v>215</v>
      </c>
      <c r="F4386">
        <v>2020</v>
      </c>
      <c r="G4386" s="206">
        <v>1352284</v>
      </c>
      <c r="H4386">
        <v>0</v>
      </c>
      <c r="I4386">
        <v>0</v>
      </c>
      <c r="J4386">
        <v>0</v>
      </c>
    </row>
    <row r="4387" spans="1:10" ht="14.5" x14ac:dyDescent="0.35">
      <c r="A4387" s="202">
        <v>43435</v>
      </c>
      <c r="B4387" s="202" t="s">
        <v>4092</v>
      </c>
      <c r="D4387" s="207">
        <v>2.1</v>
      </c>
      <c r="E4387" s="207" t="s">
        <v>215</v>
      </c>
      <c r="F4387" s="208">
        <v>2020</v>
      </c>
      <c r="G4387" s="202">
        <v>1121130</v>
      </c>
      <c r="H4387">
        <v>1121</v>
      </c>
      <c r="I4387">
        <v>61</v>
      </c>
      <c r="J4387">
        <v>84</v>
      </c>
    </row>
    <row r="4388" spans="1:10" ht="14.5" x14ac:dyDescent="0.35">
      <c r="A4388" s="202">
        <v>43435</v>
      </c>
      <c r="B4388" s="202" t="s">
        <v>4101</v>
      </c>
      <c r="D4388" s="207">
        <v>21.2</v>
      </c>
      <c r="E4388" s="207" t="s">
        <v>215</v>
      </c>
      <c r="F4388" s="208">
        <v>2020</v>
      </c>
      <c r="G4388" s="202">
        <v>430134</v>
      </c>
      <c r="H4388">
        <v>430</v>
      </c>
      <c r="I4388">
        <v>22</v>
      </c>
      <c r="J4388">
        <v>30</v>
      </c>
    </row>
    <row r="4389" spans="1:10" ht="14.5" x14ac:dyDescent="0.35">
      <c r="A4389" s="202">
        <v>43435</v>
      </c>
      <c r="B4389" s="202" t="s">
        <v>4727</v>
      </c>
      <c r="D4389" s="207">
        <v>3</v>
      </c>
      <c r="E4389" s="207" t="s">
        <v>215</v>
      </c>
      <c r="F4389" s="208">
        <v>2020</v>
      </c>
      <c r="G4389" s="202">
        <v>499874</v>
      </c>
      <c r="H4389">
        <v>500</v>
      </c>
      <c r="I4389">
        <v>26</v>
      </c>
      <c r="J4389">
        <v>36</v>
      </c>
    </row>
    <row r="4390" spans="1:10" ht="14.5" x14ac:dyDescent="0.35">
      <c r="A4390" s="202">
        <v>43435</v>
      </c>
      <c r="B4390" s="202" t="s">
        <v>4093</v>
      </c>
      <c r="D4390" s="207">
        <v>5.0999999999999996</v>
      </c>
      <c r="E4390" s="207" t="s">
        <v>215</v>
      </c>
      <c r="F4390" s="208">
        <v>2020</v>
      </c>
      <c r="G4390" s="202">
        <v>1439615</v>
      </c>
      <c r="H4390">
        <v>1440</v>
      </c>
      <c r="I4390">
        <v>79</v>
      </c>
      <c r="J4390">
        <v>109</v>
      </c>
    </row>
    <row r="4391" spans="1:10" ht="14.5" x14ac:dyDescent="0.35">
      <c r="A4391" s="202">
        <v>43435</v>
      </c>
      <c r="B4391" s="202" t="s">
        <v>4094</v>
      </c>
      <c r="D4391" s="207">
        <v>5.2</v>
      </c>
      <c r="E4391" s="207" t="s">
        <v>215</v>
      </c>
      <c r="F4391" s="208">
        <v>2020</v>
      </c>
      <c r="G4391" s="202">
        <v>1016644</v>
      </c>
      <c r="H4391">
        <v>1017</v>
      </c>
      <c r="I4391">
        <v>57</v>
      </c>
      <c r="J4391">
        <v>78</v>
      </c>
    </row>
    <row r="4392" spans="1:10" ht="14.5" x14ac:dyDescent="0.35">
      <c r="A4392" s="202">
        <v>43435</v>
      </c>
      <c r="B4392" s="202" t="s">
        <v>4095</v>
      </c>
      <c r="D4392" s="207">
        <v>9</v>
      </c>
      <c r="E4392" s="207" t="s">
        <v>215</v>
      </c>
      <c r="F4392" s="208">
        <v>2020</v>
      </c>
      <c r="G4392" s="202">
        <v>109343</v>
      </c>
      <c r="H4392">
        <v>109</v>
      </c>
      <c r="I4392">
        <v>6</v>
      </c>
      <c r="J4392">
        <v>8</v>
      </c>
    </row>
    <row r="4393" spans="1:10" ht="14.5" x14ac:dyDescent="0.35">
      <c r="A4393" s="202">
        <v>43460</v>
      </c>
      <c r="B4393" s="202" t="s">
        <v>4105</v>
      </c>
      <c r="D4393" s="207">
        <v>11</v>
      </c>
      <c r="E4393" s="207" t="s">
        <v>215</v>
      </c>
      <c r="F4393" s="208">
        <v>2020</v>
      </c>
      <c r="G4393" s="202">
        <v>846318</v>
      </c>
      <c r="H4393">
        <v>46976</v>
      </c>
      <c r="I4393">
        <v>1666</v>
      </c>
      <c r="J4393">
        <v>2839</v>
      </c>
    </row>
    <row r="4394" spans="1:10" ht="14.5" x14ac:dyDescent="0.35">
      <c r="A4394" s="202">
        <v>43460</v>
      </c>
      <c r="B4394" s="202" t="s">
        <v>4106</v>
      </c>
      <c r="D4394" s="207">
        <v>17.100000000000001</v>
      </c>
      <c r="E4394" s="207" t="s">
        <v>215</v>
      </c>
      <c r="F4394" s="208">
        <v>2020</v>
      </c>
      <c r="G4394" s="204">
        <v>10873703</v>
      </c>
      <c r="H4394">
        <v>101286</v>
      </c>
      <c r="I4394">
        <v>3592</v>
      </c>
      <c r="J4394">
        <v>6121</v>
      </c>
    </row>
    <row r="4395" spans="1:10" ht="14.5" x14ac:dyDescent="0.35">
      <c r="A4395" s="202">
        <v>43460</v>
      </c>
      <c r="B4395" s="202" t="s">
        <v>4107</v>
      </c>
      <c r="D4395" s="207">
        <v>17.2</v>
      </c>
      <c r="E4395" s="207" t="s">
        <v>215</v>
      </c>
      <c r="F4395" s="208">
        <v>2020</v>
      </c>
      <c r="G4395" s="203">
        <v>8750430</v>
      </c>
      <c r="H4395">
        <v>121145</v>
      </c>
      <c r="I4395">
        <v>4297</v>
      </c>
      <c r="J4395">
        <v>7321</v>
      </c>
    </row>
    <row r="4396" spans="1:10" ht="14.5" x14ac:dyDescent="0.35">
      <c r="A4396" s="202">
        <v>43460</v>
      </c>
      <c r="B4396" s="202" t="s">
        <v>4108</v>
      </c>
      <c r="D4396" s="207">
        <v>23</v>
      </c>
      <c r="E4396" s="207" t="s">
        <v>215</v>
      </c>
      <c r="F4396" s="208">
        <v>2020</v>
      </c>
      <c r="G4396" s="202">
        <v>89601</v>
      </c>
      <c r="H4396">
        <v>785</v>
      </c>
      <c r="I4396">
        <v>28</v>
      </c>
      <c r="J4396">
        <v>47</v>
      </c>
    </row>
    <row r="4397" spans="1:10" ht="14.5" x14ac:dyDescent="0.35">
      <c r="A4397" s="202">
        <v>43460</v>
      </c>
      <c r="B4397" s="202" t="s">
        <v>4109</v>
      </c>
      <c r="D4397" s="207">
        <v>24</v>
      </c>
      <c r="E4397" s="207" t="s">
        <v>215</v>
      </c>
      <c r="F4397" s="208">
        <v>2020</v>
      </c>
      <c r="G4397" s="202">
        <v>7291645</v>
      </c>
      <c r="H4397">
        <v>58669</v>
      </c>
      <c r="I4397">
        <v>2081</v>
      </c>
      <c r="J4397">
        <v>3546</v>
      </c>
    </row>
    <row r="4398" spans="1:10" ht="14.5" x14ac:dyDescent="0.35">
      <c r="A4398" s="202">
        <v>43460</v>
      </c>
      <c r="B4398" s="202" t="s">
        <v>4102</v>
      </c>
      <c r="D4398" s="207">
        <v>4</v>
      </c>
      <c r="E4398" s="207" t="s">
        <v>215</v>
      </c>
      <c r="F4398" s="208">
        <v>2020</v>
      </c>
      <c r="G4398" s="202">
        <v>7629</v>
      </c>
      <c r="H4398">
        <v>2472</v>
      </c>
      <c r="I4398">
        <v>88</v>
      </c>
      <c r="J4398">
        <v>149</v>
      </c>
    </row>
    <row r="4399" spans="1:10" ht="14.5" x14ac:dyDescent="0.35">
      <c r="A4399" s="202">
        <v>43460</v>
      </c>
      <c r="B4399" s="202" t="s">
        <v>4103</v>
      </c>
      <c r="D4399" s="207">
        <v>5.0999999999999996</v>
      </c>
      <c r="E4399" s="207" t="s">
        <v>215</v>
      </c>
      <c r="F4399" s="208">
        <v>2020</v>
      </c>
      <c r="G4399" s="202">
        <v>177828</v>
      </c>
      <c r="H4399">
        <v>30036</v>
      </c>
      <c r="I4399">
        <v>1065</v>
      </c>
      <c r="J4399">
        <v>1815</v>
      </c>
    </row>
    <row r="4400" spans="1:10" ht="14.5" x14ac:dyDescent="0.35">
      <c r="A4400" s="202">
        <v>43460</v>
      </c>
      <c r="B4400" s="202" t="s">
        <v>4104</v>
      </c>
      <c r="D4400" s="207">
        <v>9</v>
      </c>
      <c r="E4400" s="207" t="s">
        <v>215</v>
      </c>
      <c r="F4400" s="208">
        <v>2020</v>
      </c>
      <c r="G4400" s="202">
        <v>5709014</v>
      </c>
      <c r="H4400">
        <v>64590</v>
      </c>
      <c r="I4400">
        <v>2291</v>
      </c>
      <c r="J4400">
        <v>3903</v>
      </c>
    </row>
    <row r="4401" spans="1:10" ht="14.5" x14ac:dyDescent="0.35">
      <c r="A4401" s="202">
        <v>43478</v>
      </c>
      <c r="B4401" s="202" t="s">
        <v>4110</v>
      </c>
      <c r="D4401" s="207">
        <v>1</v>
      </c>
      <c r="E4401" s="207" t="s">
        <v>215</v>
      </c>
      <c r="F4401" s="208">
        <v>2020</v>
      </c>
      <c r="G4401" s="202">
        <v>5227</v>
      </c>
      <c r="H4401">
        <v>27</v>
      </c>
      <c r="I4401">
        <v>0</v>
      </c>
      <c r="J4401">
        <v>4</v>
      </c>
    </row>
    <row r="4402" spans="1:10" ht="14.5" x14ac:dyDescent="0.35">
      <c r="A4402" s="202">
        <v>43478</v>
      </c>
      <c r="B4402" s="202" t="s">
        <v>4115</v>
      </c>
      <c r="D4402" s="207">
        <v>17.100000000000001</v>
      </c>
      <c r="E4402" s="207" t="s">
        <v>215</v>
      </c>
      <c r="F4402" s="208">
        <v>2020</v>
      </c>
      <c r="G4402" s="204">
        <v>772222</v>
      </c>
      <c r="H4402">
        <v>4599</v>
      </c>
      <c r="I4402">
        <v>303</v>
      </c>
      <c r="J4402">
        <v>523</v>
      </c>
    </row>
    <row r="4403" spans="1:10" ht="14.5" x14ac:dyDescent="0.35">
      <c r="A4403" s="202">
        <v>43478</v>
      </c>
      <c r="B4403" s="202" t="s">
        <v>4116</v>
      </c>
      <c r="D4403" s="207">
        <v>17.2</v>
      </c>
      <c r="E4403" s="207" t="s">
        <v>215</v>
      </c>
      <c r="F4403" s="208">
        <v>2020</v>
      </c>
      <c r="G4403" s="203">
        <v>21372</v>
      </c>
      <c r="H4403">
        <v>1445</v>
      </c>
      <c r="I4403">
        <v>62</v>
      </c>
      <c r="J4403">
        <v>119</v>
      </c>
    </row>
    <row r="4404" spans="1:10" ht="14.5" x14ac:dyDescent="0.35">
      <c r="A4404" s="202">
        <v>43478</v>
      </c>
      <c r="B4404" s="202" t="s">
        <v>4117</v>
      </c>
      <c r="D4404" s="207">
        <v>18</v>
      </c>
      <c r="E4404" s="207" t="s">
        <v>215</v>
      </c>
      <c r="F4404" s="208">
        <v>2020</v>
      </c>
      <c r="G4404" s="202">
        <v>177</v>
      </c>
      <c r="H4404">
        <v>29</v>
      </c>
      <c r="I4404">
        <v>2</v>
      </c>
      <c r="J4404">
        <v>23</v>
      </c>
    </row>
    <row r="4405" spans="1:10" ht="14.5" x14ac:dyDescent="0.35">
      <c r="A4405" s="202">
        <v>43478</v>
      </c>
      <c r="B4405" s="202" t="s">
        <v>4118</v>
      </c>
      <c r="D4405" s="207">
        <v>19.3</v>
      </c>
      <c r="E4405" s="207" t="s">
        <v>215</v>
      </c>
      <c r="F4405">
        <v>2020</v>
      </c>
      <c r="G4405" s="205">
        <v>29949</v>
      </c>
      <c r="H4405">
        <v>20424</v>
      </c>
      <c r="I4405">
        <v>769</v>
      </c>
      <c r="J4405">
        <v>1577</v>
      </c>
    </row>
    <row r="4406" spans="1:10" ht="14.5" x14ac:dyDescent="0.35">
      <c r="A4406" s="202">
        <v>43478</v>
      </c>
      <c r="B4406" s="202" t="s">
        <v>4119</v>
      </c>
      <c r="D4406" s="207">
        <v>19.399999999999999</v>
      </c>
      <c r="E4406" s="207" t="s">
        <v>215</v>
      </c>
      <c r="F4406">
        <v>2020</v>
      </c>
      <c r="G4406" s="206">
        <v>4135547</v>
      </c>
      <c r="H4406">
        <v>0</v>
      </c>
      <c r="I4406">
        <v>0</v>
      </c>
      <c r="J4406">
        <v>0</v>
      </c>
    </row>
    <row r="4407" spans="1:10" ht="14.5" x14ac:dyDescent="0.35">
      <c r="A4407" s="202">
        <v>43478</v>
      </c>
      <c r="B4407" s="202" t="s">
        <v>4111</v>
      </c>
      <c r="D4407" s="207">
        <v>2.1</v>
      </c>
      <c r="E4407" s="207" t="s">
        <v>215</v>
      </c>
      <c r="F4407" s="208">
        <v>2020</v>
      </c>
      <c r="G4407" s="202">
        <v>29014</v>
      </c>
      <c r="H4407">
        <v>46</v>
      </c>
      <c r="I4407">
        <v>1</v>
      </c>
      <c r="J4407">
        <v>14</v>
      </c>
    </row>
    <row r="4408" spans="1:10" ht="14.5" x14ac:dyDescent="0.35">
      <c r="A4408" s="202">
        <v>43478</v>
      </c>
      <c r="B4408" s="202" t="s">
        <v>4120</v>
      </c>
      <c r="D4408" s="207">
        <v>21.2</v>
      </c>
      <c r="E4408" s="207" t="s">
        <v>215</v>
      </c>
      <c r="F4408" s="208">
        <v>2020</v>
      </c>
      <c r="G4408" s="202">
        <v>936091</v>
      </c>
      <c r="H4408">
        <v>5173</v>
      </c>
      <c r="I4408">
        <v>207</v>
      </c>
      <c r="J4408">
        <v>518</v>
      </c>
    </row>
    <row r="4409" spans="1:10" ht="14.5" x14ac:dyDescent="0.35">
      <c r="A4409" s="202">
        <v>43478</v>
      </c>
      <c r="B4409" s="202" t="s">
        <v>4112</v>
      </c>
      <c r="D4409" s="207">
        <v>5.0999999999999996</v>
      </c>
      <c r="E4409" s="207" t="s">
        <v>215</v>
      </c>
      <c r="F4409" s="208">
        <v>2020</v>
      </c>
      <c r="G4409" s="202">
        <v>5229017</v>
      </c>
      <c r="H4409">
        <v>13255</v>
      </c>
      <c r="I4409">
        <v>517</v>
      </c>
      <c r="J4409">
        <v>1125</v>
      </c>
    </row>
    <row r="4410" spans="1:10" ht="14.5" x14ac:dyDescent="0.35">
      <c r="A4410" s="202">
        <v>43478</v>
      </c>
      <c r="B4410" s="202" t="s">
        <v>4113</v>
      </c>
      <c r="D4410" s="207">
        <v>5.2</v>
      </c>
      <c r="E4410" s="207" t="s">
        <v>215</v>
      </c>
      <c r="F4410" s="208">
        <v>2020</v>
      </c>
      <c r="G4410" s="202">
        <v>3901096</v>
      </c>
      <c r="H4410">
        <v>11570</v>
      </c>
      <c r="I4410">
        <v>444</v>
      </c>
      <c r="J4410">
        <v>964</v>
      </c>
    </row>
    <row r="4411" spans="1:10" ht="14.5" x14ac:dyDescent="0.35">
      <c r="A4411" s="202">
        <v>43478</v>
      </c>
      <c r="B4411" s="202" t="s">
        <v>4114</v>
      </c>
      <c r="D4411" s="207">
        <v>9</v>
      </c>
      <c r="E4411" s="207" t="s">
        <v>215</v>
      </c>
      <c r="F4411" s="208">
        <v>2020</v>
      </c>
      <c r="G4411" s="202">
        <v>20927</v>
      </c>
      <c r="H4411">
        <v>410</v>
      </c>
      <c r="I4411">
        <v>9</v>
      </c>
      <c r="J4411">
        <v>102</v>
      </c>
    </row>
    <row r="4412" spans="1:10" ht="14.5" x14ac:dyDescent="0.35">
      <c r="A4412" s="202">
        <v>43494</v>
      </c>
      <c r="B4412" s="202" t="s">
        <v>4121</v>
      </c>
      <c r="D4412" s="207">
        <v>1</v>
      </c>
      <c r="E4412" s="207" t="s">
        <v>215</v>
      </c>
      <c r="F4412" s="208">
        <v>2020</v>
      </c>
      <c r="G4412" s="202">
        <v>152143</v>
      </c>
      <c r="H4412">
        <v>287</v>
      </c>
      <c r="I4412">
        <v>22</v>
      </c>
      <c r="J4412">
        <v>7</v>
      </c>
    </row>
    <row r="4413" spans="1:10" ht="14.5" x14ac:dyDescent="0.35">
      <c r="A4413" s="202">
        <v>43494</v>
      </c>
      <c r="B4413" s="202" t="s">
        <v>4127</v>
      </c>
      <c r="D4413" s="207">
        <v>17.100000000000001</v>
      </c>
      <c r="E4413" s="207" t="s">
        <v>215</v>
      </c>
      <c r="F4413" s="208">
        <v>2020</v>
      </c>
      <c r="G4413" s="204">
        <v>1522985</v>
      </c>
      <c r="H4413">
        <v>8410</v>
      </c>
      <c r="I4413">
        <v>601</v>
      </c>
      <c r="J4413">
        <v>201</v>
      </c>
    </row>
    <row r="4414" spans="1:10" ht="14.5" x14ac:dyDescent="0.35">
      <c r="A4414" s="202">
        <v>43494</v>
      </c>
      <c r="B4414" s="202" t="s">
        <v>4728</v>
      </c>
      <c r="D4414" s="207">
        <v>17.2</v>
      </c>
      <c r="E4414" s="207" t="s">
        <v>215</v>
      </c>
      <c r="F4414" s="208">
        <v>2020</v>
      </c>
      <c r="G4414" s="203">
        <v>0</v>
      </c>
      <c r="H4414">
        <v>0</v>
      </c>
      <c r="I4414">
        <v>0</v>
      </c>
      <c r="J4414">
        <v>0</v>
      </c>
    </row>
    <row r="4415" spans="1:10" ht="14.5" x14ac:dyDescent="0.35">
      <c r="A4415" s="202">
        <v>43494</v>
      </c>
      <c r="B4415" s="202" t="s">
        <v>4128</v>
      </c>
      <c r="D4415" s="207">
        <v>18</v>
      </c>
      <c r="E4415" s="207" t="s">
        <v>215</v>
      </c>
      <c r="F4415" s="208">
        <v>2020</v>
      </c>
      <c r="G4415" s="202">
        <v>73085</v>
      </c>
      <c r="H4415">
        <v>620</v>
      </c>
      <c r="I4415">
        <v>48</v>
      </c>
      <c r="J4415">
        <v>15</v>
      </c>
    </row>
    <row r="4416" spans="1:10" ht="14.5" x14ac:dyDescent="0.35">
      <c r="A4416" s="202">
        <v>43494</v>
      </c>
      <c r="B4416" s="202" t="s">
        <v>4129</v>
      </c>
      <c r="D4416" s="207">
        <v>19.3</v>
      </c>
      <c r="E4416" s="207" t="s">
        <v>215</v>
      </c>
      <c r="F4416">
        <v>2020</v>
      </c>
      <c r="G4416" s="205">
        <v>15698</v>
      </c>
      <c r="H4416">
        <v>48797</v>
      </c>
      <c r="I4416">
        <v>3683</v>
      </c>
      <c r="J4416">
        <v>1164</v>
      </c>
    </row>
    <row r="4417" spans="1:10" ht="14.5" x14ac:dyDescent="0.35">
      <c r="A4417" s="202">
        <v>43494</v>
      </c>
      <c r="B4417" s="202" t="s">
        <v>4130</v>
      </c>
      <c r="D4417" s="207">
        <v>19.399999999999999</v>
      </c>
      <c r="E4417" s="207" t="s">
        <v>215</v>
      </c>
      <c r="F4417">
        <v>2020</v>
      </c>
      <c r="G4417" s="206">
        <v>3955591</v>
      </c>
      <c r="H4417">
        <v>0</v>
      </c>
      <c r="I4417">
        <v>0</v>
      </c>
      <c r="J4417">
        <v>0</v>
      </c>
    </row>
    <row r="4418" spans="1:10" ht="14.5" x14ac:dyDescent="0.35">
      <c r="A4418" s="202">
        <v>43494</v>
      </c>
      <c r="B4418" s="202" t="s">
        <v>4122</v>
      </c>
      <c r="D4418" s="207">
        <v>2.1</v>
      </c>
      <c r="E4418" s="207" t="s">
        <v>215</v>
      </c>
      <c r="F4418" s="208">
        <v>2020</v>
      </c>
      <c r="G4418" s="202">
        <v>382846</v>
      </c>
      <c r="H4418">
        <v>602</v>
      </c>
      <c r="I4418">
        <v>45</v>
      </c>
      <c r="J4418">
        <v>14</v>
      </c>
    </row>
    <row r="4419" spans="1:10" ht="14.5" x14ac:dyDescent="0.35">
      <c r="A4419" s="202">
        <v>43494</v>
      </c>
      <c r="B4419" s="202" t="s">
        <v>4131</v>
      </c>
      <c r="D4419" s="207">
        <v>21.2</v>
      </c>
      <c r="E4419" s="207" t="s">
        <v>215</v>
      </c>
      <c r="F4419" s="208">
        <v>2020</v>
      </c>
      <c r="G4419" s="202">
        <v>1411026</v>
      </c>
      <c r="H4419">
        <v>22754</v>
      </c>
      <c r="I4419">
        <v>1680</v>
      </c>
      <c r="J4419">
        <v>543</v>
      </c>
    </row>
    <row r="4420" spans="1:10" ht="14.5" x14ac:dyDescent="0.35">
      <c r="A4420" s="202">
        <v>43494</v>
      </c>
      <c r="B4420" s="202" t="s">
        <v>4123</v>
      </c>
      <c r="D4420" s="207">
        <v>4</v>
      </c>
      <c r="E4420" s="207" t="s">
        <v>215</v>
      </c>
      <c r="F4420" s="208">
        <v>2020</v>
      </c>
      <c r="G4420" s="202">
        <v>2654148</v>
      </c>
      <c r="H4420">
        <v>2980</v>
      </c>
      <c r="I4420">
        <v>227</v>
      </c>
      <c r="J4420">
        <v>71</v>
      </c>
    </row>
    <row r="4421" spans="1:10" ht="14.5" x14ac:dyDescent="0.35">
      <c r="A4421" s="202">
        <v>43494</v>
      </c>
      <c r="B4421" s="202" t="s">
        <v>4124</v>
      </c>
      <c r="D4421" s="207">
        <v>5.0999999999999996</v>
      </c>
      <c r="E4421" s="207" t="s">
        <v>215</v>
      </c>
      <c r="F4421" s="208">
        <v>2020</v>
      </c>
      <c r="G4421" s="202">
        <v>10429979</v>
      </c>
      <c r="H4421">
        <v>31955</v>
      </c>
      <c r="I4421">
        <v>2330</v>
      </c>
      <c r="J4421">
        <v>763</v>
      </c>
    </row>
    <row r="4422" spans="1:10" ht="14.5" x14ac:dyDescent="0.35">
      <c r="A4422" s="202">
        <v>43494</v>
      </c>
      <c r="B4422" s="202" t="s">
        <v>4125</v>
      </c>
      <c r="D4422" s="207">
        <v>5.2</v>
      </c>
      <c r="E4422" s="207" t="s">
        <v>215</v>
      </c>
      <c r="F4422" s="208">
        <v>2020</v>
      </c>
      <c r="G4422" s="202">
        <v>6378389</v>
      </c>
      <c r="H4422">
        <v>31432</v>
      </c>
      <c r="I4422">
        <v>2325</v>
      </c>
      <c r="J4422">
        <v>750</v>
      </c>
    </row>
    <row r="4423" spans="1:10" ht="14.5" x14ac:dyDescent="0.35">
      <c r="A4423" s="202">
        <v>43494</v>
      </c>
      <c r="B4423" s="202" t="s">
        <v>4126</v>
      </c>
      <c r="D4423" s="207">
        <v>9</v>
      </c>
      <c r="E4423" s="207" t="s">
        <v>215</v>
      </c>
      <c r="F4423" s="208">
        <v>2020</v>
      </c>
      <c r="G4423" s="202">
        <v>12379</v>
      </c>
      <c r="H4423">
        <v>1162</v>
      </c>
      <c r="I4423">
        <v>94</v>
      </c>
      <c r="J4423">
        <v>28</v>
      </c>
    </row>
    <row r="4424" spans="1:10" ht="14.5" x14ac:dyDescent="0.35">
      <c r="A4424" s="202">
        <v>43559</v>
      </c>
      <c r="B4424" s="202" t="s">
        <v>4132</v>
      </c>
      <c r="D4424" s="207">
        <v>1</v>
      </c>
      <c r="E4424" s="207" t="s">
        <v>215</v>
      </c>
      <c r="F4424" s="208">
        <v>2020</v>
      </c>
      <c r="G4424" s="202">
        <v>5431670</v>
      </c>
      <c r="H4424">
        <v>5432</v>
      </c>
      <c r="I4424">
        <v>62</v>
      </c>
      <c r="J4424">
        <v>43</v>
      </c>
    </row>
    <row r="4425" spans="1:10" ht="14.5" x14ac:dyDescent="0.35">
      <c r="A4425" s="202">
        <v>43559</v>
      </c>
      <c r="B4425" s="202" t="s">
        <v>4138</v>
      </c>
      <c r="D4425" s="207">
        <v>17.100000000000001</v>
      </c>
      <c r="E4425" s="207" t="s">
        <v>215</v>
      </c>
      <c r="F4425" s="208">
        <v>2020</v>
      </c>
      <c r="G4425" s="204">
        <v>18633617</v>
      </c>
      <c r="H4425">
        <v>18634</v>
      </c>
      <c r="I4425">
        <v>211</v>
      </c>
      <c r="J4425">
        <v>148</v>
      </c>
    </row>
    <row r="4426" spans="1:10" ht="14.5" x14ac:dyDescent="0.35">
      <c r="A4426" s="202">
        <v>43559</v>
      </c>
      <c r="B4426" s="202" t="s">
        <v>4729</v>
      </c>
      <c r="D4426" s="207">
        <v>17.2</v>
      </c>
      <c r="E4426" s="207" t="s">
        <v>215</v>
      </c>
      <c r="F4426" s="208">
        <v>2020</v>
      </c>
      <c r="G4426" s="203">
        <v>0</v>
      </c>
      <c r="H4426">
        <v>0</v>
      </c>
      <c r="I4426">
        <v>0</v>
      </c>
      <c r="J4426">
        <v>0</v>
      </c>
    </row>
    <row r="4427" spans="1:10" ht="14.5" x14ac:dyDescent="0.35">
      <c r="A4427" s="202">
        <v>43559</v>
      </c>
      <c r="B4427" s="202" t="s">
        <v>4139</v>
      </c>
      <c r="D4427" s="207">
        <v>18</v>
      </c>
      <c r="E4427" s="207" t="s">
        <v>215</v>
      </c>
      <c r="F4427" s="208">
        <v>2020</v>
      </c>
      <c r="G4427" s="202">
        <v>6458066</v>
      </c>
      <c r="H4427">
        <v>6458</v>
      </c>
      <c r="I4427">
        <v>73</v>
      </c>
      <c r="J4427">
        <v>51</v>
      </c>
    </row>
    <row r="4428" spans="1:10" ht="14.5" x14ac:dyDescent="0.35">
      <c r="A4428" s="202">
        <v>43559</v>
      </c>
      <c r="B4428" s="202" t="s">
        <v>4140</v>
      </c>
      <c r="D4428" s="207">
        <v>19.100000000000001</v>
      </c>
      <c r="E4428" s="207" t="s">
        <v>215</v>
      </c>
      <c r="F4428" s="208">
        <v>2020</v>
      </c>
      <c r="G4428" s="205">
        <v>50546</v>
      </c>
      <c r="H4428">
        <v>801</v>
      </c>
      <c r="I4428">
        <v>9</v>
      </c>
      <c r="J4428">
        <v>6</v>
      </c>
    </row>
    <row r="4429" spans="1:10" ht="14.5" x14ac:dyDescent="0.35">
      <c r="A4429" s="202">
        <v>43559</v>
      </c>
      <c r="B4429" s="202" t="s">
        <v>4141</v>
      </c>
      <c r="D4429" s="207">
        <v>19.2</v>
      </c>
      <c r="E4429" s="207" t="s">
        <v>215</v>
      </c>
      <c r="F4429">
        <v>2020</v>
      </c>
      <c r="G4429" s="206">
        <v>750505</v>
      </c>
      <c r="H4429">
        <v>0</v>
      </c>
      <c r="I4429">
        <v>0</v>
      </c>
      <c r="J4429">
        <v>0</v>
      </c>
    </row>
    <row r="4430" spans="1:10" ht="14.5" x14ac:dyDescent="0.35">
      <c r="A4430" s="202">
        <v>43559</v>
      </c>
      <c r="B4430" s="202" t="s">
        <v>4142</v>
      </c>
      <c r="D4430" s="207">
        <v>19.3</v>
      </c>
      <c r="E4430" s="207" t="s">
        <v>215</v>
      </c>
      <c r="F4430">
        <v>2020</v>
      </c>
      <c r="G4430" s="205">
        <v>83513</v>
      </c>
      <c r="H4430">
        <v>15128</v>
      </c>
      <c r="I4430">
        <v>171</v>
      </c>
      <c r="J4430">
        <v>121</v>
      </c>
    </row>
    <row r="4431" spans="1:10" ht="14.5" x14ac:dyDescent="0.35">
      <c r="A4431" s="202">
        <v>43559</v>
      </c>
      <c r="B4431" s="202" t="s">
        <v>4143</v>
      </c>
      <c r="D4431" s="207">
        <v>19.399999999999999</v>
      </c>
      <c r="E4431" s="207" t="s">
        <v>215</v>
      </c>
      <c r="F4431">
        <v>2020</v>
      </c>
      <c r="G4431" s="206">
        <v>15044626</v>
      </c>
      <c r="H4431">
        <v>0</v>
      </c>
      <c r="I4431">
        <v>0</v>
      </c>
      <c r="J4431">
        <v>0</v>
      </c>
    </row>
    <row r="4432" spans="1:10" ht="14.5" x14ac:dyDescent="0.35">
      <c r="A4432" s="202">
        <v>43559</v>
      </c>
      <c r="B4432" s="202" t="s">
        <v>4133</v>
      </c>
      <c r="D4432" s="207">
        <v>2.1</v>
      </c>
      <c r="E4432" s="207" t="s">
        <v>215</v>
      </c>
      <c r="F4432" s="208">
        <v>2020</v>
      </c>
      <c r="G4432" s="202">
        <v>13263036</v>
      </c>
      <c r="H4432">
        <v>13263</v>
      </c>
      <c r="I4432">
        <v>150</v>
      </c>
      <c r="J4432">
        <v>105</v>
      </c>
    </row>
    <row r="4433" spans="1:10" ht="14.5" x14ac:dyDescent="0.35">
      <c r="A4433" s="202">
        <v>43559</v>
      </c>
      <c r="B4433" s="202" t="s">
        <v>4144</v>
      </c>
      <c r="D4433" s="207">
        <v>21.1</v>
      </c>
      <c r="E4433" s="207" t="s">
        <v>215</v>
      </c>
      <c r="F4433" s="208">
        <v>2020</v>
      </c>
      <c r="G4433" s="202">
        <v>888230</v>
      </c>
      <c r="H4433">
        <v>888</v>
      </c>
      <c r="I4433">
        <v>10</v>
      </c>
      <c r="J4433">
        <v>7</v>
      </c>
    </row>
    <row r="4434" spans="1:10" ht="14.5" x14ac:dyDescent="0.35">
      <c r="A4434" s="202">
        <v>43559</v>
      </c>
      <c r="B4434" s="202" t="s">
        <v>4145</v>
      </c>
      <c r="D4434" s="207">
        <v>21.2</v>
      </c>
      <c r="E4434" s="207" t="s">
        <v>215</v>
      </c>
      <c r="F4434" s="208">
        <v>2020</v>
      </c>
      <c r="G4434" s="202">
        <v>6903868</v>
      </c>
      <c r="H4434">
        <v>6904</v>
      </c>
      <c r="I4434">
        <v>78</v>
      </c>
      <c r="J4434">
        <v>55</v>
      </c>
    </row>
    <row r="4435" spans="1:10" ht="14.5" x14ac:dyDescent="0.35">
      <c r="A4435" s="202">
        <v>43559</v>
      </c>
      <c r="B4435" s="202" t="s">
        <v>4134</v>
      </c>
      <c r="D4435" s="207">
        <v>4</v>
      </c>
      <c r="E4435" s="207" t="s">
        <v>215</v>
      </c>
      <c r="F4435" s="208">
        <v>2020</v>
      </c>
      <c r="G4435" s="202">
        <v>4589803</v>
      </c>
      <c r="H4435">
        <v>4590</v>
      </c>
      <c r="I4435">
        <v>52</v>
      </c>
      <c r="J4435">
        <v>37</v>
      </c>
    </row>
    <row r="4436" spans="1:10" ht="14.5" x14ac:dyDescent="0.35">
      <c r="A4436" s="202">
        <v>43559</v>
      </c>
      <c r="B4436" s="202" t="s">
        <v>4135</v>
      </c>
      <c r="D4436" s="207">
        <v>5.0999999999999996</v>
      </c>
      <c r="E4436" s="207" t="s">
        <v>215</v>
      </c>
      <c r="F4436" s="208">
        <v>2020</v>
      </c>
      <c r="G4436" s="202">
        <v>1370088</v>
      </c>
      <c r="H4436">
        <v>1370</v>
      </c>
      <c r="I4436">
        <v>16</v>
      </c>
      <c r="J4436">
        <v>11</v>
      </c>
    </row>
    <row r="4437" spans="1:10" ht="14.5" x14ac:dyDescent="0.35">
      <c r="A4437" s="202">
        <v>43559</v>
      </c>
      <c r="B4437" s="202" t="s">
        <v>4136</v>
      </c>
      <c r="D4437" s="207">
        <v>5.2</v>
      </c>
      <c r="E4437" s="207" t="s">
        <v>215</v>
      </c>
      <c r="F4437" s="208">
        <v>2020</v>
      </c>
      <c r="G4437" s="202">
        <v>62241</v>
      </c>
      <c r="H4437">
        <v>62</v>
      </c>
      <c r="I4437">
        <v>1</v>
      </c>
      <c r="J4437">
        <v>0</v>
      </c>
    </row>
    <row r="4438" spans="1:10" ht="14.5" x14ac:dyDescent="0.35">
      <c r="A4438" s="202">
        <v>43559</v>
      </c>
      <c r="B4438" s="202" t="s">
        <v>4137</v>
      </c>
      <c r="D4438" s="207">
        <v>9</v>
      </c>
      <c r="E4438" s="207" t="s">
        <v>215</v>
      </c>
      <c r="F4438" s="208">
        <v>2020</v>
      </c>
      <c r="G4438" s="202">
        <v>3363765</v>
      </c>
      <c r="H4438">
        <v>3364</v>
      </c>
      <c r="I4438">
        <v>38</v>
      </c>
      <c r="J4438">
        <v>27</v>
      </c>
    </row>
    <row r="4439" spans="1:10" ht="14.5" x14ac:dyDescent="0.35">
      <c r="A4439" s="202">
        <v>43575</v>
      </c>
      <c r="B4439" s="202" t="s">
        <v>4149</v>
      </c>
      <c r="D4439" s="207">
        <v>17.100000000000001</v>
      </c>
      <c r="E4439" s="207" t="s">
        <v>215</v>
      </c>
      <c r="F4439" s="208">
        <v>2020</v>
      </c>
      <c r="G4439" s="204">
        <v>21823160</v>
      </c>
      <c r="H4439">
        <v>487508</v>
      </c>
      <c r="I4439">
        <v>7999</v>
      </c>
      <c r="J4439">
        <v>10753</v>
      </c>
    </row>
    <row r="4440" spans="1:10" ht="14.5" x14ac:dyDescent="0.35">
      <c r="A4440" s="202">
        <v>43575</v>
      </c>
      <c r="B4440" s="202" t="s">
        <v>4150</v>
      </c>
      <c r="D4440" s="207">
        <v>17.2</v>
      </c>
      <c r="E4440" s="207" t="s">
        <v>215</v>
      </c>
      <c r="F4440" s="208">
        <v>2020</v>
      </c>
      <c r="G4440" s="203">
        <v>260448</v>
      </c>
      <c r="H4440">
        <v>1961</v>
      </c>
      <c r="I4440">
        <v>33</v>
      </c>
      <c r="J4440">
        <v>44</v>
      </c>
    </row>
    <row r="4441" spans="1:10" ht="14.5" x14ac:dyDescent="0.35">
      <c r="A4441" s="202">
        <v>43575</v>
      </c>
      <c r="B4441" s="202" t="s">
        <v>4151</v>
      </c>
      <c r="D4441" s="207">
        <v>18</v>
      </c>
      <c r="E4441" s="207" t="s">
        <v>215</v>
      </c>
      <c r="F4441" s="208">
        <v>2020</v>
      </c>
      <c r="G4441" s="202">
        <v>43672</v>
      </c>
      <c r="H4441">
        <v>294</v>
      </c>
      <c r="I4441">
        <v>5</v>
      </c>
      <c r="J4441">
        <v>7</v>
      </c>
    </row>
    <row r="4442" spans="1:10" ht="14.5" x14ac:dyDescent="0.35">
      <c r="A4442" s="202">
        <v>43575</v>
      </c>
      <c r="B4442" s="202" t="s">
        <v>4152</v>
      </c>
      <c r="D4442" s="207">
        <v>19.3</v>
      </c>
      <c r="E4442" s="207" t="s">
        <v>215</v>
      </c>
      <c r="F4442">
        <v>2020</v>
      </c>
      <c r="G4442" s="205">
        <v>24699</v>
      </c>
      <c r="H4442">
        <v>38317</v>
      </c>
      <c r="I4442">
        <v>448</v>
      </c>
      <c r="J4442">
        <v>576</v>
      </c>
    </row>
    <row r="4443" spans="1:10" ht="14.5" x14ac:dyDescent="0.35">
      <c r="A4443" s="202">
        <v>43575</v>
      </c>
      <c r="B4443" s="202" t="s">
        <v>4153</v>
      </c>
      <c r="D4443" s="207">
        <v>19.399999999999999</v>
      </c>
      <c r="E4443" s="207" t="s">
        <v>215</v>
      </c>
      <c r="F4443">
        <v>2020</v>
      </c>
      <c r="G4443" s="206">
        <v>5459781</v>
      </c>
      <c r="H4443">
        <v>0</v>
      </c>
      <c r="I4443">
        <v>0</v>
      </c>
      <c r="J4443">
        <v>0</v>
      </c>
    </row>
    <row r="4444" spans="1:10" ht="14.5" x14ac:dyDescent="0.35">
      <c r="A4444" s="202">
        <v>43575</v>
      </c>
      <c r="B4444" s="202" t="s">
        <v>4154</v>
      </c>
      <c r="D4444" s="207">
        <v>21.2</v>
      </c>
      <c r="E4444" s="207" t="s">
        <v>215</v>
      </c>
      <c r="F4444" s="208">
        <v>2020</v>
      </c>
      <c r="G4444" s="202">
        <v>1557985</v>
      </c>
      <c r="H4444">
        <v>10518</v>
      </c>
      <c r="I4444">
        <v>145</v>
      </c>
      <c r="J4444">
        <v>194</v>
      </c>
    </row>
    <row r="4445" spans="1:10" ht="14.5" x14ac:dyDescent="0.35">
      <c r="A4445" s="202">
        <v>43575</v>
      </c>
      <c r="B4445" s="202" t="s">
        <v>4155</v>
      </c>
      <c r="D4445" s="207">
        <v>23</v>
      </c>
      <c r="E4445" s="207" t="s">
        <v>215</v>
      </c>
      <c r="F4445" s="208">
        <v>2020</v>
      </c>
      <c r="G4445" s="202">
        <v>9675</v>
      </c>
      <c r="H4445">
        <v>118</v>
      </c>
      <c r="I4445">
        <v>9</v>
      </c>
      <c r="J4445">
        <v>13</v>
      </c>
    </row>
    <row r="4446" spans="1:10" ht="14.5" x14ac:dyDescent="0.35">
      <c r="A4446" s="202">
        <v>43575</v>
      </c>
      <c r="B4446" s="202" t="s">
        <v>4156</v>
      </c>
      <c r="D4446" s="207">
        <v>24</v>
      </c>
      <c r="E4446" s="207" t="s">
        <v>215</v>
      </c>
      <c r="F4446" s="208">
        <v>2020</v>
      </c>
      <c r="G4446" s="202">
        <v>2500</v>
      </c>
      <c r="H4446">
        <v>19</v>
      </c>
      <c r="I4446">
        <v>0</v>
      </c>
      <c r="J4446">
        <v>1</v>
      </c>
    </row>
    <row r="4447" spans="1:10" ht="14.5" x14ac:dyDescent="0.35">
      <c r="A4447" s="202">
        <v>43575</v>
      </c>
      <c r="B4447" s="202" t="s">
        <v>4730</v>
      </c>
      <c r="D4447" s="207">
        <v>3</v>
      </c>
      <c r="E4447" s="207" t="s">
        <v>215</v>
      </c>
      <c r="F4447" s="208">
        <v>2020</v>
      </c>
      <c r="G4447" s="202">
        <v>12544585</v>
      </c>
      <c r="H4447">
        <v>66227</v>
      </c>
      <c r="I4447">
        <v>1181</v>
      </c>
      <c r="J4447">
        <v>1645</v>
      </c>
    </row>
    <row r="4448" spans="1:10" ht="14.5" x14ac:dyDescent="0.35">
      <c r="A4448" s="202">
        <v>43575</v>
      </c>
      <c r="B4448" s="202" t="s">
        <v>4146</v>
      </c>
      <c r="D4448" s="207">
        <v>5.0999999999999996</v>
      </c>
      <c r="E4448" s="207" t="s">
        <v>215</v>
      </c>
      <c r="F4448" s="208">
        <v>2020</v>
      </c>
      <c r="G4448" s="202">
        <v>323309</v>
      </c>
      <c r="H4448">
        <v>11065</v>
      </c>
      <c r="I4448">
        <v>244</v>
      </c>
      <c r="J4448">
        <v>341</v>
      </c>
    </row>
    <row r="4449" spans="1:10" ht="14.5" x14ac:dyDescent="0.35">
      <c r="A4449" s="202">
        <v>43575</v>
      </c>
      <c r="B4449" s="202" t="s">
        <v>4147</v>
      </c>
      <c r="D4449" s="207">
        <v>5.2</v>
      </c>
      <c r="E4449" s="207" t="s">
        <v>215</v>
      </c>
      <c r="F4449" s="208">
        <v>2020</v>
      </c>
      <c r="G4449" s="202">
        <v>235453</v>
      </c>
      <c r="H4449">
        <v>7111</v>
      </c>
      <c r="I4449">
        <v>227</v>
      </c>
      <c r="J4449">
        <v>326</v>
      </c>
    </row>
    <row r="4450" spans="1:10" ht="14.5" x14ac:dyDescent="0.35">
      <c r="A4450" s="202">
        <v>43575</v>
      </c>
      <c r="B4450" s="202" t="s">
        <v>4148</v>
      </c>
      <c r="D4450" s="207">
        <v>9</v>
      </c>
      <c r="E4450" s="207" t="s">
        <v>215</v>
      </c>
      <c r="F4450" s="208">
        <v>2020</v>
      </c>
      <c r="G4450" s="202">
        <v>6198967</v>
      </c>
      <c r="H4450">
        <v>123112</v>
      </c>
      <c r="I4450">
        <v>2842</v>
      </c>
      <c r="J4450">
        <v>3850</v>
      </c>
    </row>
    <row r="4451" spans="1:10" ht="14.5" x14ac:dyDescent="0.35">
      <c r="A4451" s="202">
        <v>44245</v>
      </c>
      <c r="B4451" s="202" t="s">
        <v>4157</v>
      </c>
      <c r="D4451" s="207">
        <v>4</v>
      </c>
      <c r="E4451" s="207" t="s">
        <v>215</v>
      </c>
      <c r="F4451" s="208">
        <v>2020</v>
      </c>
      <c r="G4451" s="202">
        <v>2043895</v>
      </c>
      <c r="H4451">
        <v>4506</v>
      </c>
      <c r="I4451">
        <v>3560</v>
      </c>
      <c r="J4451">
        <v>336</v>
      </c>
    </row>
    <row r="4452" spans="1:10" ht="14.5" x14ac:dyDescent="0.35">
      <c r="A4452" s="202">
        <v>44318</v>
      </c>
      <c r="B4452" s="202" t="s">
        <v>4158</v>
      </c>
      <c r="D4452" s="207">
        <v>17.100000000000001</v>
      </c>
      <c r="E4452" s="207" t="s">
        <v>215</v>
      </c>
      <c r="F4452" s="208">
        <v>2020</v>
      </c>
      <c r="G4452" s="204">
        <v>14041</v>
      </c>
      <c r="H4452">
        <v>3632</v>
      </c>
      <c r="I4452">
        <v>85</v>
      </c>
      <c r="J4452">
        <v>307</v>
      </c>
    </row>
    <row r="4453" spans="1:10" ht="14.5" x14ac:dyDescent="0.35">
      <c r="A4453" s="202">
        <v>44318</v>
      </c>
      <c r="B4453" s="202" t="s">
        <v>4731</v>
      </c>
      <c r="D4453" s="207">
        <v>17.2</v>
      </c>
      <c r="E4453" s="207" t="s">
        <v>215</v>
      </c>
      <c r="F4453" s="208">
        <v>2020</v>
      </c>
      <c r="G4453" s="203">
        <v>0</v>
      </c>
      <c r="H4453">
        <v>0</v>
      </c>
      <c r="I4453">
        <v>0</v>
      </c>
      <c r="J4453">
        <v>0</v>
      </c>
    </row>
    <row r="4454" spans="1:10" ht="14.5" x14ac:dyDescent="0.35">
      <c r="A4454" s="202">
        <v>44318</v>
      </c>
      <c r="B4454" s="202" t="s">
        <v>4159</v>
      </c>
      <c r="D4454" s="207">
        <v>18</v>
      </c>
      <c r="E4454" s="207" t="s">
        <v>215</v>
      </c>
      <c r="F4454" s="208">
        <v>2020</v>
      </c>
      <c r="G4454" s="202">
        <v>1097</v>
      </c>
      <c r="H4454">
        <v>11</v>
      </c>
      <c r="I4454">
        <v>1</v>
      </c>
      <c r="J4454">
        <v>2</v>
      </c>
    </row>
    <row r="4455" spans="1:10" ht="14.5" x14ac:dyDescent="0.35">
      <c r="A4455" s="202">
        <v>44318</v>
      </c>
      <c r="B4455" s="202" t="s">
        <v>4732</v>
      </c>
      <c r="D4455" s="207">
        <v>5.0999999999999996</v>
      </c>
      <c r="E4455" s="207" t="s">
        <v>215</v>
      </c>
      <c r="F4455" s="208">
        <v>2020</v>
      </c>
      <c r="G4455" s="202">
        <v>14303</v>
      </c>
      <c r="H4455">
        <v>40649</v>
      </c>
      <c r="I4455">
        <v>926</v>
      </c>
      <c r="J4455">
        <v>3364</v>
      </c>
    </row>
    <row r="4456" spans="1:10" ht="14.5" x14ac:dyDescent="0.35">
      <c r="A4456" s="202">
        <v>44318</v>
      </c>
      <c r="B4456" s="202" t="s">
        <v>4733</v>
      </c>
      <c r="D4456" s="207">
        <v>5.2</v>
      </c>
      <c r="E4456" s="207" t="s">
        <v>215</v>
      </c>
      <c r="F4456" s="208">
        <v>2020</v>
      </c>
      <c r="G4456" s="202">
        <v>35620</v>
      </c>
      <c r="H4456">
        <v>26208</v>
      </c>
      <c r="I4456">
        <v>623</v>
      </c>
      <c r="J4456">
        <v>2235</v>
      </c>
    </row>
    <row r="4457" spans="1:10" ht="14.5" x14ac:dyDescent="0.35">
      <c r="A4457" s="202">
        <v>44393</v>
      </c>
      <c r="B4457" s="202" t="s">
        <v>4160</v>
      </c>
      <c r="D4457" s="207">
        <v>1</v>
      </c>
      <c r="E4457" s="207" t="s">
        <v>215</v>
      </c>
      <c r="F4457" s="208">
        <v>2020</v>
      </c>
      <c r="G4457" s="202">
        <v>227292</v>
      </c>
      <c r="H4457">
        <v>4656</v>
      </c>
      <c r="I4457">
        <v>31</v>
      </c>
      <c r="J4457">
        <v>579</v>
      </c>
    </row>
    <row r="4458" spans="1:10" ht="14.5" x14ac:dyDescent="0.35">
      <c r="A4458" s="202">
        <v>44393</v>
      </c>
      <c r="B4458" s="202" t="s">
        <v>4165</v>
      </c>
      <c r="D4458" s="207">
        <v>17.100000000000001</v>
      </c>
      <c r="E4458" s="207" t="s">
        <v>215</v>
      </c>
      <c r="F4458" s="208">
        <v>2020</v>
      </c>
      <c r="G4458" s="204">
        <v>302070</v>
      </c>
      <c r="H4458">
        <v>11061</v>
      </c>
      <c r="I4458">
        <v>297</v>
      </c>
      <c r="J4458">
        <v>535</v>
      </c>
    </row>
    <row r="4459" spans="1:10" ht="14.5" x14ac:dyDescent="0.35">
      <c r="A4459" s="202">
        <v>44393</v>
      </c>
      <c r="B4459" s="202" t="s">
        <v>4166</v>
      </c>
      <c r="D4459" s="207">
        <v>17.2</v>
      </c>
      <c r="E4459" s="207" t="s">
        <v>215</v>
      </c>
      <c r="F4459" s="208">
        <v>2020</v>
      </c>
      <c r="G4459" s="203">
        <v>99</v>
      </c>
      <c r="H4459">
        <v>4</v>
      </c>
      <c r="I4459">
        <v>1</v>
      </c>
      <c r="J4459">
        <v>7</v>
      </c>
    </row>
    <row r="4460" spans="1:10" ht="14.5" x14ac:dyDescent="0.35">
      <c r="A4460" s="202">
        <v>44393</v>
      </c>
      <c r="B4460" s="202" t="s">
        <v>4167</v>
      </c>
      <c r="D4460" s="207">
        <v>18</v>
      </c>
      <c r="E4460" s="207" t="s">
        <v>215</v>
      </c>
      <c r="F4460" s="208">
        <v>2020</v>
      </c>
      <c r="G4460" s="202">
        <v>284200</v>
      </c>
      <c r="H4460">
        <v>3777</v>
      </c>
      <c r="I4460">
        <v>0</v>
      </c>
      <c r="J4460">
        <v>0</v>
      </c>
    </row>
    <row r="4461" spans="1:10" ht="14.5" x14ac:dyDescent="0.35">
      <c r="A4461" s="202">
        <v>44393</v>
      </c>
      <c r="B4461" s="202" t="s">
        <v>4168</v>
      </c>
      <c r="D4461" s="207">
        <v>19.3</v>
      </c>
      <c r="E4461" s="207" t="s">
        <v>215</v>
      </c>
      <c r="F4461">
        <v>2020</v>
      </c>
      <c r="G4461" s="205">
        <v>35663</v>
      </c>
      <c r="H4461">
        <v>87446</v>
      </c>
      <c r="I4461">
        <v>4809</v>
      </c>
      <c r="J4461">
        <v>7856</v>
      </c>
    </row>
    <row r="4462" spans="1:10" ht="14.5" x14ac:dyDescent="0.35">
      <c r="A4462" s="202">
        <v>44393</v>
      </c>
      <c r="B4462" s="202" t="s">
        <v>4169</v>
      </c>
      <c r="D4462" s="207">
        <v>19.399999999999999</v>
      </c>
      <c r="E4462" s="207" t="s">
        <v>215</v>
      </c>
      <c r="F4462">
        <v>2020</v>
      </c>
      <c r="G4462" s="206">
        <v>6833665</v>
      </c>
      <c r="H4462">
        <v>0</v>
      </c>
      <c r="I4462">
        <v>0</v>
      </c>
      <c r="J4462">
        <v>0</v>
      </c>
    </row>
    <row r="4463" spans="1:10" ht="14.5" x14ac:dyDescent="0.35">
      <c r="A4463" s="202">
        <v>44393</v>
      </c>
      <c r="B4463" s="202" t="s">
        <v>4161</v>
      </c>
      <c r="D4463" s="207">
        <v>2.1</v>
      </c>
      <c r="E4463" s="207" t="s">
        <v>215</v>
      </c>
      <c r="F4463" s="208">
        <v>2020</v>
      </c>
      <c r="G4463" s="202">
        <v>841601</v>
      </c>
      <c r="H4463">
        <v>7545</v>
      </c>
      <c r="I4463">
        <v>240</v>
      </c>
      <c r="J4463">
        <v>661</v>
      </c>
    </row>
    <row r="4464" spans="1:10" ht="14.5" x14ac:dyDescent="0.35">
      <c r="A4464" s="202">
        <v>44393</v>
      </c>
      <c r="B4464" s="202" t="s">
        <v>4170</v>
      </c>
      <c r="D4464" s="207">
        <v>21.2</v>
      </c>
      <c r="E4464" s="207" t="s">
        <v>215</v>
      </c>
      <c r="F4464" s="208">
        <v>2020</v>
      </c>
      <c r="G4464" s="202">
        <v>2088072</v>
      </c>
      <c r="H4464">
        <v>30878</v>
      </c>
      <c r="I4464">
        <v>1900</v>
      </c>
      <c r="J4464">
        <v>2512</v>
      </c>
    </row>
    <row r="4465" spans="1:10" ht="14.5" x14ac:dyDescent="0.35">
      <c r="A4465" s="202">
        <v>44393</v>
      </c>
      <c r="B4465" s="202" t="s">
        <v>4734</v>
      </c>
      <c r="D4465" s="207">
        <v>24</v>
      </c>
      <c r="E4465" s="207" t="s">
        <v>215</v>
      </c>
      <c r="F4465" s="208">
        <v>2020</v>
      </c>
      <c r="G4465" s="202">
        <v>12005</v>
      </c>
      <c r="H4465">
        <v>1506</v>
      </c>
      <c r="I4465">
        <v>282</v>
      </c>
      <c r="J4465">
        <v>147</v>
      </c>
    </row>
    <row r="4466" spans="1:10" ht="14.5" x14ac:dyDescent="0.35">
      <c r="A4466" s="202">
        <v>44393</v>
      </c>
      <c r="B4466" s="202" t="s">
        <v>4735</v>
      </c>
      <c r="D4466" s="207">
        <v>3</v>
      </c>
      <c r="E4466" s="207" t="s">
        <v>215</v>
      </c>
      <c r="F4466" s="208">
        <v>2020</v>
      </c>
      <c r="G4466" s="202">
        <v>367357</v>
      </c>
      <c r="H4466">
        <v>14591</v>
      </c>
      <c r="I4466">
        <v>1188</v>
      </c>
      <c r="J4466">
        <v>891</v>
      </c>
    </row>
    <row r="4467" spans="1:10" ht="14.5" x14ac:dyDescent="0.35">
      <c r="A4467" s="202">
        <v>44393</v>
      </c>
      <c r="B4467" s="202" t="s">
        <v>4162</v>
      </c>
      <c r="D4467" s="207">
        <v>5.0999999999999996</v>
      </c>
      <c r="E4467" s="207" t="s">
        <v>215</v>
      </c>
      <c r="F4467" s="208">
        <v>2020</v>
      </c>
      <c r="G4467" s="202">
        <v>7863153</v>
      </c>
      <c r="H4467">
        <v>160997</v>
      </c>
      <c r="I4467">
        <v>10706</v>
      </c>
      <c r="J4467">
        <v>13692</v>
      </c>
    </row>
    <row r="4468" spans="1:10" ht="14.5" x14ac:dyDescent="0.35">
      <c r="A4468" s="202">
        <v>44393</v>
      </c>
      <c r="B4468" s="202" t="s">
        <v>4163</v>
      </c>
      <c r="D4468" s="207">
        <v>5.2</v>
      </c>
      <c r="E4468" s="207" t="s">
        <v>215</v>
      </c>
      <c r="F4468" s="208">
        <v>2020</v>
      </c>
      <c r="G4468" s="202">
        <v>4998533</v>
      </c>
      <c r="H4468">
        <v>128464</v>
      </c>
      <c r="I4468">
        <v>9245</v>
      </c>
      <c r="J4468">
        <v>9586</v>
      </c>
    </row>
    <row r="4469" spans="1:10" ht="14.5" x14ac:dyDescent="0.35">
      <c r="A4469" s="202">
        <v>44393</v>
      </c>
      <c r="B4469" s="202" t="s">
        <v>4164</v>
      </c>
      <c r="D4469" s="207">
        <v>9</v>
      </c>
      <c r="E4469" s="207" t="s">
        <v>215</v>
      </c>
      <c r="F4469" s="208">
        <v>2020</v>
      </c>
      <c r="G4469" s="202">
        <v>5507532</v>
      </c>
      <c r="H4469">
        <v>33966</v>
      </c>
      <c r="I4469">
        <v>2839</v>
      </c>
      <c r="J4469">
        <v>2846</v>
      </c>
    </row>
    <row r="4470" spans="1:10" ht="14.5" x14ac:dyDescent="0.35">
      <c r="A4470" s="202">
        <v>44768</v>
      </c>
      <c r="B4470" s="202" t="s">
        <v>4173</v>
      </c>
      <c r="D4470" s="207">
        <v>17.100000000000001</v>
      </c>
      <c r="E4470" s="207" t="s">
        <v>215</v>
      </c>
      <c r="F4470" s="208">
        <v>2020</v>
      </c>
      <c r="G4470" s="204">
        <v>158370</v>
      </c>
      <c r="H4470">
        <v>18955</v>
      </c>
      <c r="I4470">
        <v>0</v>
      </c>
      <c r="J4470">
        <v>0</v>
      </c>
    </row>
    <row r="4471" spans="1:10" ht="14.5" x14ac:dyDescent="0.35">
      <c r="A4471" s="202">
        <v>44768</v>
      </c>
      <c r="B4471" s="202" t="s">
        <v>4736</v>
      </c>
      <c r="D4471" s="207">
        <v>17.2</v>
      </c>
      <c r="E4471" s="207" t="s">
        <v>215</v>
      </c>
      <c r="F4471" s="208">
        <v>2020</v>
      </c>
      <c r="G4471" s="203">
        <v>0</v>
      </c>
      <c r="H4471">
        <v>642</v>
      </c>
      <c r="I4471">
        <v>0</v>
      </c>
      <c r="J4471">
        <v>0</v>
      </c>
    </row>
    <row r="4472" spans="1:10" ht="14.5" x14ac:dyDescent="0.35">
      <c r="A4472" s="202">
        <v>44768</v>
      </c>
      <c r="B4472" s="202" t="s">
        <v>4174</v>
      </c>
      <c r="D4472" s="207">
        <v>19.3</v>
      </c>
      <c r="E4472" s="207" t="s">
        <v>215</v>
      </c>
      <c r="F4472">
        <v>2020</v>
      </c>
      <c r="G4472" s="205">
        <v>7780</v>
      </c>
      <c r="H4472">
        <v>31870</v>
      </c>
      <c r="I4472">
        <v>0</v>
      </c>
      <c r="J4472">
        <v>15</v>
      </c>
    </row>
    <row r="4473" spans="1:10" ht="14.5" x14ac:dyDescent="0.35">
      <c r="A4473" s="202">
        <v>44768</v>
      </c>
      <c r="B4473" s="202" t="s">
        <v>4175</v>
      </c>
      <c r="D4473" s="207">
        <v>19.399999999999999</v>
      </c>
      <c r="E4473" s="207" t="s">
        <v>215</v>
      </c>
      <c r="F4473">
        <v>2020</v>
      </c>
      <c r="G4473" s="206">
        <v>2643306</v>
      </c>
      <c r="H4473">
        <v>0</v>
      </c>
      <c r="I4473">
        <v>0</v>
      </c>
      <c r="J4473">
        <v>0</v>
      </c>
    </row>
    <row r="4474" spans="1:10" ht="14.5" x14ac:dyDescent="0.35">
      <c r="A4474" s="202">
        <v>44768</v>
      </c>
      <c r="B4474" s="202" t="s">
        <v>4176</v>
      </c>
      <c r="D4474" s="207">
        <v>21.2</v>
      </c>
      <c r="E4474" s="207" t="s">
        <v>215</v>
      </c>
      <c r="F4474" s="208">
        <v>2020</v>
      </c>
      <c r="G4474" s="202">
        <v>604406</v>
      </c>
      <c r="H4474">
        <v>6723</v>
      </c>
      <c r="I4474">
        <v>0</v>
      </c>
      <c r="J4474">
        <v>0</v>
      </c>
    </row>
    <row r="4475" spans="1:10" ht="14.5" x14ac:dyDescent="0.35">
      <c r="A4475" s="202">
        <v>44768</v>
      </c>
      <c r="B4475" s="202" t="s">
        <v>4171</v>
      </c>
      <c r="D4475" s="207">
        <v>5.0999999999999996</v>
      </c>
      <c r="E4475" s="207" t="s">
        <v>215</v>
      </c>
      <c r="F4475" s="208">
        <v>2020</v>
      </c>
      <c r="G4475" s="202">
        <v>635716</v>
      </c>
      <c r="H4475">
        <v>5536</v>
      </c>
      <c r="I4475">
        <v>0</v>
      </c>
      <c r="J4475">
        <v>0</v>
      </c>
    </row>
    <row r="4476" spans="1:10" ht="14.5" x14ac:dyDescent="0.35">
      <c r="A4476" s="202">
        <v>44768</v>
      </c>
      <c r="B4476" s="202" t="s">
        <v>4172</v>
      </c>
      <c r="D4476" s="207">
        <v>5.2</v>
      </c>
      <c r="E4476" s="207" t="s">
        <v>215</v>
      </c>
      <c r="F4476" s="208">
        <v>2020</v>
      </c>
      <c r="G4476" s="202">
        <v>1430664</v>
      </c>
      <c r="H4476">
        <v>16315</v>
      </c>
      <c r="I4476">
        <v>0</v>
      </c>
      <c r="J4476">
        <v>0</v>
      </c>
    </row>
  </sheetData>
  <sheetProtection algorithmName="SHA-512" hashValue="k7eWEIFjuibOG7G5ESm6D9kIc+GNMuPMWS+85F2BblcghKesuGWLquBv1QCQl8Bi5h82xnFlFJ7iKoATxYoaSg==" saltValue="NJgey+jblY7tJkCHzUZEzQ==" spinCount="100000" sheet="1" selectLockedCells="1" selectUnlockedCells="1"/>
  <autoFilter ref="A1:J4123" xr:uid="{184552D1-59B4-477C-99D9-33B5A40D65AE}">
    <sortState xmlns:xlrd2="http://schemas.microsoft.com/office/spreadsheetml/2017/richdata2" ref="A2:J4476">
      <sortCondition ref="B1:B4123"/>
    </sortState>
  </autoFilter>
  <sortState xmlns:xlrd2="http://schemas.microsoft.com/office/spreadsheetml/2017/richdata2" ref="A2:J4123">
    <sortCondition ref="A2:A4123"/>
    <sortCondition ref="D2:D4123"/>
  </sortState>
  <phoneticPr fontId="42"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workbookViewId="0">
      <selection activeCell="W1" sqref="W1"/>
    </sheetView>
  </sheetViews>
  <sheetFormatPr defaultRowHeight="12.5" x14ac:dyDescent="0.25"/>
  <cols>
    <col min="5" max="5" width="11" bestFit="1" customWidth="1"/>
    <col min="6" max="6" width="16.36328125" bestFit="1" customWidth="1"/>
  </cols>
  <sheetData>
    <row r="1" spans="1:24" s="16" customFormat="1" ht="13" x14ac:dyDescent="0.3">
      <c r="A1" s="16" t="s">
        <v>64</v>
      </c>
      <c r="B1" s="16" t="s">
        <v>56</v>
      </c>
      <c r="C1" s="16" t="s">
        <v>65</v>
      </c>
      <c r="D1" s="16" t="s">
        <v>66</v>
      </c>
      <c r="E1" s="16" t="s">
        <v>63</v>
      </c>
      <c r="F1" s="16" t="s">
        <v>67</v>
      </c>
      <c r="G1" s="42">
        <v>1</v>
      </c>
      <c r="H1" s="42" t="s">
        <v>4</v>
      </c>
      <c r="I1" s="42" t="s">
        <v>5</v>
      </c>
      <c r="J1" s="42" t="s">
        <v>6</v>
      </c>
      <c r="K1" s="42" t="s">
        <v>7</v>
      </c>
      <c r="L1" s="42" t="s">
        <v>8</v>
      </c>
      <c r="M1" s="42" t="s">
        <v>9</v>
      </c>
      <c r="N1" s="42" t="s">
        <v>10</v>
      </c>
      <c r="O1" s="42" t="s">
        <v>11</v>
      </c>
      <c r="P1" s="42" t="s">
        <v>13</v>
      </c>
      <c r="Q1" s="42" t="s">
        <v>14</v>
      </c>
      <c r="R1" s="42" t="s">
        <v>15</v>
      </c>
      <c r="S1" s="42" t="s">
        <v>16</v>
      </c>
      <c r="T1" s="42" t="s">
        <v>17</v>
      </c>
      <c r="U1" s="42" t="s">
        <v>110</v>
      </c>
      <c r="V1" s="42" t="s">
        <v>111</v>
      </c>
      <c r="W1" s="42" t="s">
        <v>92</v>
      </c>
      <c r="X1" s="43">
        <f>SUM(Start!C17:C37)</f>
        <v>0</v>
      </c>
    </row>
    <row r="2" spans="1:24" ht="13.25" x14ac:dyDescent="0.25">
      <c r="A2">
        <f t="shared" ref="A2:A22" si="0">coname</f>
        <v>0</v>
      </c>
      <c r="B2" s="2">
        <f t="shared" ref="B2:B22" si="1">naic</f>
        <v>0</v>
      </c>
      <c r="C2">
        <f t="shared" ref="C2:C22" si="2">group</f>
        <v>0</v>
      </c>
      <c r="D2">
        <f t="shared" ref="D2:D22" si="3">Year</f>
        <v>2020</v>
      </c>
      <c r="E2">
        <f t="shared" ref="E2:E22" si="4">Grpfiling</f>
        <v>0</v>
      </c>
      <c r="F2" t="s">
        <v>118</v>
      </c>
      <c r="G2" s="53">
        <f>'Enter Data'!$C$8</f>
        <v>0</v>
      </c>
      <c r="H2" s="53">
        <f>'Enter Data'!$C$9</f>
        <v>0</v>
      </c>
      <c r="I2" s="53">
        <f>'Enter Data'!$C$10</f>
        <v>0</v>
      </c>
      <c r="J2" s="53">
        <f>'Enter Data'!$C$11</f>
        <v>0</v>
      </c>
      <c r="K2" s="53">
        <f>'Enter Data'!$C$12</f>
        <v>0</v>
      </c>
      <c r="L2" s="53">
        <f>'Enter Data'!$C$13</f>
        <v>0</v>
      </c>
      <c r="M2" s="53">
        <f>'Enter Data'!$C$14</f>
        <v>0</v>
      </c>
      <c r="N2" s="53">
        <f>'Enter Data'!$C$15</f>
        <v>0</v>
      </c>
      <c r="O2" s="53">
        <f>'Enter Data'!$C$16</f>
        <v>0</v>
      </c>
      <c r="P2" s="53">
        <f>'Enter Data'!$C$17</f>
        <v>0</v>
      </c>
      <c r="Q2" s="53">
        <f>'Enter Data'!$C$18</f>
        <v>0</v>
      </c>
      <c r="R2" s="53">
        <f>'Enter Data'!$C$19</f>
        <v>0</v>
      </c>
      <c r="S2" s="53">
        <f>'Enter Data'!$C$20</f>
        <v>0</v>
      </c>
      <c r="T2" s="53">
        <f>'Enter Data'!$C$21</f>
        <v>0</v>
      </c>
      <c r="U2" s="53">
        <f>'Enter Data'!$C$22</f>
        <v>0</v>
      </c>
      <c r="V2" s="53">
        <f>'Enter Data'!$C$23</f>
        <v>0</v>
      </c>
      <c r="W2">
        <f>IF($X$1=0, -1, 0)</f>
        <v>-1</v>
      </c>
    </row>
    <row r="3" spans="1:24" ht="13.25" x14ac:dyDescent="0.25">
      <c r="A3">
        <f t="shared" si="0"/>
        <v>0</v>
      </c>
      <c r="B3" s="2">
        <f t="shared" si="1"/>
        <v>0</v>
      </c>
      <c r="C3">
        <f t="shared" si="2"/>
        <v>0</v>
      </c>
      <c r="D3">
        <f t="shared" si="3"/>
        <v>2020</v>
      </c>
      <c r="E3">
        <f t="shared" si="4"/>
        <v>0</v>
      </c>
      <c r="F3" t="s">
        <v>120</v>
      </c>
      <c r="G3" s="53">
        <f>'Enter Data'!$E$8</f>
        <v>0</v>
      </c>
      <c r="H3" s="53">
        <f>'Enter Data'!$E$9</f>
        <v>0</v>
      </c>
      <c r="I3" s="53">
        <f>'Enter Data'!$E$10</f>
        <v>0</v>
      </c>
      <c r="J3" s="53">
        <f>'Enter Data'!$E$11</f>
        <v>0</v>
      </c>
      <c r="K3" s="53">
        <f>'Enter Data'!$E$12</f>
        <v>0</v>
      </c>
      <c r="L3" s="53">
        <f>'Enter Data'!$E$13</f>
        <v>0</v>
      </c>
      <c r="M3" s="53">
        <f>'Enter Data'!$E$14</f>
        <v>0</v>
      </c>
      <c r="N3" s="53">
        <f>'Enter Data'!$E$15</f>
        <v>0</v>
      </c>
      <c r="O3" s="53">
        <f>'Enter Data'!$E$16</f>
        <v>0</v>
      </c>
      <c r="P3" s="53">
        <f>'Enter Data'!$E$17</f>
        <v>0</v>
      </c>
      <c r="Q3" s="53">
        <f>'Enter Data'!$E$18</f>
        <v>0</v>
      </c>
      <c r="R3" s="53">
        <f>'Enter Data'!$E$19</f>
        <v>0</v>
      </c>
      <c r="S3" s="53">
        <f>'Enter Data'!$E$20</f>
        <v>0</v>
      </c>
      <c r="T3" s="53">
        <f>'Enter Data'!$E$21</f>
        <v>0</v>
      </c>
      <c r="U3" s="53">
        <f>'Enter Data'!$E$22</f>
        <v>0</v>
      </c>
      <c r="V3" s="53">
        <f>'Enter Data'!$E$23</f>
        <v>0</v>
      </c>
      <c r="W3">
        <f>IF($X$1=0, -1, 0)</f>
        <v>-1</v>
      </c>
    </row>
    <row r="4" spans="1:24" ht="13.25" x14ac:dyDescent="0.25">
      <c r="A4">
        <f t="shared" si="0"/>
        <v>0</v>
      </c>
      <c r="B4" s="2">
        <f t="shared" si="1"/>
        <v>0</v>
      </c>
      <c r="C4">
        <f t="shared" si="2"/>
        <v>0</v>
      </c>
      <c r="D4">
        <f t="shared" si="3"/>
        <v>2020</v>
      </c>
      <c r="E4">
        <f t="shared" si="4"/>
        <v>0</v>
      </c>
      <c r="F4" t="s">
        <v>127</v>
      </c>
      <c r="G4" s="53">
        <f>'Enter Data'!$G$8</f>
        <v>0</v>
      </c>
      <c r="H4" s="53">
        <f>'Enter Data'!$G$9</f>
        <v>0</v>
      </c>
      <c r="I4" s="53">
        <f>'Enter Data'!$G$10</f>
        <v>0</v>
      </c>
      <c r="J4" s="53">
        <f>'Enter Data'!$G$11</f>
        <v>0</v>
      </c>
      <c r="K4" s="53">
        <f>'Enter Data'!$G$12</f>
        <v>0</v>
      </c>
      <c r="L4" s="53">
        <f>'Enter Data'!$G$13</f>
        <v>0</v>
      </c>
      <c r="M4" s="53">
        <f>'Enter Data'!$G$14</f>
        <v>0</v>
      </c>
      <c r="N4" s="53">
        <f>'Enter Data'!$G$15</f>
        <v>0</v>
      </c>
      <c r="O4" s="53">
        <f>'Enter Data'!$G$16</f>
        <v>0</v>
      </c>
      <c r="P4" s="53">
        <f>'Enter Data'!$G$17</f>
        <v>0</v>
      </c>
      <c r="Q4" s="53">
        <f>'Enter Data'!$G$18</f>
        <v>0</v>
      </c>
      <c r="R4" s="53">
        <f>'Enter Data'!$G$19</f>
        <v>0</v>
      </c>
      <c r="S4" s="53">
        <f>'Enter Data'!$G$20</f>
        <v>0</v>
      </c>
      <c r="T4" s="53">
        <f>'Enter Data'!$G$21</f>
        <v>0</v>
      </c>
      <c r="U4" s="53">
        <f>'Enter Data'!$G$22</f>
        <v>0</v>
      </c>
      <c r="V4" s="53">
        <f>'Enter Data'!$G$23</f>
        <v>0</v>
      </c>
      <c r="W4">
        <f>IF($X$1=0, -1, 0)</f>
        <v>-1</v>
      </c>
    </row>
    <row r="5" spans="1:24" ht="13.25" x14ac:dyDescent="0.25">
      <c r="A5">
        <f t="shared" si="0"/>
        <v>0</v>
      </c>
      <c r="B5" s="2">
        <f t="shared" si="1"/>
        <v>0</v>
      </c>
      <c r="C5">
        <f t="shared" si="2"/>
        <v>0</v>
      </c>
      <c r="D5">
        <f t="shared" si="3"/>
        <v>2020</v>
      </c>
      <c r="E5">
        <f t="shared" si="4"/>
        <v>0</v>
      </c>
      <c r="F5" t="s">
        <v>125</v>
      </c>
      <c r="G5" s="53">
        <f>'Enter Data'!$I$8</f>
        <v>0</v>
      </c>
      <c r="H5" s="53">
        <f>'Enter Data'!$I$9</f>
        <v>0</v>
      </c>
      <c r="I5" s="53">
        <f>'Enter Data'!$I$10</f>
        <v>0</v>
      </c>
      <c r="J5" s="53">
        <f>'Enter Data'!$I$11</f>
        <v>0</v>
      </c>
      <c r="K5" s="53">
        <f>'Enter Data'!$I$12</f>
        <v>0</v>
      </c>
      <c r="L5" s="53">
        <f>'Enter Data'!$I$13</f>
        <v>0</v>
      </c>
      <c r="M5" s="53">
        <f>'Enter Data'!$I$14</f>
        <v>0</v>
      </c>
      <c r="N5" s="53">
        <f>'Enter Data'!$I$15</f>
        <v>0</v>
      </c>
      <c r="O5" s="53">
        <f>'Enter Data'!$I$16</f>
        <v>0</v>
      </c>
      <c r="P5" s="53">
        <f>'Enter Data'!$I$17</f>
        <v>0</v>
      </c>
      <c r="Q5" s="53">
        <f>'Enter Data'!$I$18</f>
        <v>0</v>
      </c>
      <c r="R5" s="53">
        <f>'Enter Data'!$I$19</f>
        <v>0</v>
      </c>
      <c r="S5" s="53">
        <f>'Enter Data'!$I$20</f>
        <v>0</v>
      </c>
      <c r="T5" s="53">
        <f>'Enter Data'!$I$21</f>
        <v>0</v>
      </c>
      <c r="U5" s="53">
        <f>'Enter Data'!$I$22</f>
        <v>0</v>
      </c>
      <c r="V5" s="53">
        <f>'Enter Data'!$I$23</f>
        <v>0</v>
      </c>
      <c r="W5">
        <f t="shared" ref="W5:W22" si="5">IF($X$1=0, -1, 0)</f>
        <v>-1</v>
      </c>
    </row>
    <row r="6" spans="1:24" ht="13.25" x14ac:dyDescent="0.25">
      <c r="A6">
        <f t="shared" si="0"/>
        <v>0</v>
      </c>
      <c r="B6" s="2">
        <f t="shared" si="1"/>
        <v>0</v>
      </c>
      <c r="C6">
        <f t="shared" si="2"/>
        <v>0</v>
      </c>
      <c r="D6">
        <f t="shared" si="3"/>
        <v>2020</v>
      </c>
      <c r="E6">
        <f t="shared" si="4"/>
        <v>0</v>
      </c>
      <c r="F6" t="s">
        <v>126</v>
      </c>
      <c r="G6" s="53">
        <f>'Enter Data'!$K$8</f>
        <v>0</v>
      </c>
      <c r="H6" s="53">
        <f>'Enter Data'!$K$9</f>
        <v>0</v>
      </c>
      <c r="I6" s="53">
        <f>'Enter Data'!$K$10</f>
        <v>0</v>
      </c>
      <c r="J6" s="53">
        <f>'Enter Data'!$K$11</f>
        <v>0</v>
      </c>
      <c r="K6" s="53">
        <f>'Enter Data'!$K$12</f>
        <v>0</v>
      </c>
      <c r="L6" s="53">
        <f>'Enter Data'!$K$13</f>
        <v>0</v>
      </c>
      <c r="M6" s="53">
        <f>'Enter Data'!$K$14</f>
        <v>0</v>
      </c>
      <c r="N6" s="53">
        <f>'Enter Data'!$K$15</f>
        <v>0</v>
      </c>
      <c r="O6" s="53">
        <f>'Enter Data'!$K$16</f>
        <v>0</v>
      </c>
      <c r="P6" s="53">
        <f>'Enter Data'!$K$17</f>
        <v>0</v>
      </c>
      <c r="Q6" s="53">
        <f>'Enter Data'!$K$18</f>
        <v>0</v>
      </c>
      <c r="R6" s="53">
        <f>'Enter Data'!$K$19</f>
        <v>0</v>
      </c>
      <c r="S6" s="53">
        <f>'Enter Data'!$K$20</f>
        <v>0</v>
      </c>
      <c r="T6" s="53">
        <f>'Enter Data'!$K$21</f>
        <v>0</v>
      </c>
      <c r="U6" s="53">
        <f>'Enter Data'!$K$22</f>
        <v>0</v>
      </c>
      <c r="V6" s="53">
        <f>'Enter Data'!$K$23</f>
        <v>0</v>
      </c>
      <c r="W6">
        <f t="shared" si="5"/>
        <v>-1</v>
      </c>
    </row>
    <row r="7" spans="1:24" ht="13.25" x14ac:dyDescent="0.25">
      <c r="A7">
        <f t="shared" si="0"/>
        <v>0</v>
      </c>
      <c r="B7" s="2">
        <f t="shared" si="1"/>
        <v>0</v>
      </c>
      <c r="C7">
        <f t="shared" si="2"/>
        <v>0</v>
      </c>
      <c r="D7">
        <f t="shared" si="3"/>
        <v>2020</v>
      </c>
      <c r="E7">
        <f t="shared" si="4"/>
        <v>0</v>
      </c>
      <c r="F7" t="s">
        <v>129</v>
      </c>
      <c r="G7" s="53">
        <f>'Enter Data'!$M$8</f>
        <v>0</v>
      </c>
      <c r="H7" s="53">
        <f>'Enter Data'!$M$9</f>
        <v>0</v>
      </c>
      <c r="I7" s="53">
        <f>'Enter Data'!$M$10</f>
        <v>0</v>
      </c>
      <c r="J7" s="53">
        <f>'Enter Data'!$M$11</f>
        <v>0</v>
      </c>
      <c r="K7" s="53">
        <f>'Enter Data'!$M$12</f>
        <v>0</v>
      </c>
      <c r="L7" s="53">
        <f>'Enter Data'!$M$13</f>
        <v>0</v>
      </c>
      <c r="M7" s="53">
        <f>'Enter Data'!$M$14</f>
        <v>0</v>
      </c>
      <c r="N7" s="53">
        <f>'Enter Data'!$M$15</f>
        <v>0</v>
      </c>
      <c r="O7" s="53">
        <f>'Enter Data'!$M$16</f>
        <v>0</v>
      </c>
      <c r="P7" s="53">
        <f>'Enter Data'!$M$17</f>
        <v>0</v>
      </c>
      <c r="Q7" s="53">
        <f>'Enter Data'!$M$18</f>
        <v>0</v>
      </c>
      <c r="R7" s="53">
        <f>'Enter Data'!$M$19</f>
        <v>0</v>
      </c>
      <c r="S7" s="53">
        <f>'Enter Data'!$M$20</f>
        <v>0</v>
      </c>
      <c r="T7" s="53">
        <f>'Enter Data'!$M$21</f>
        <v>0</v>
      </c>
      <c r="U7" s="53">
        <f>'Enter Data'!$M$22</f>
        <v>0</v>
      </c>
      <c r="V7" s="53">
        <f>'Enter Data'!$M$23</f>
        <v>0</v>
      </c>
      <c r="W7">
        <f t="shared" si="5"/>
        <v>-1</v>
      </c>
    </row>
    <row r="8" spans="1:24" ht="13.25" x14ac:dyDescent="0.25">
      <c r="A8">
        <f t="shared" si="0"/>
        <v>0</v>
      </c>
      <c r="B8" s="2">
        <f t="shared" si="1"/>
        <v>0</v>
      </c>
      <c r="C8">
        <f t="shared" si="2"/>
        <v>0</v>
      </c>
      <c r="D8">
        <f t="shared" si="3"/>
        <v>2020</v>
      </c>
      <c r="E8">
        <f t="shared" si="4"/>
        <v>0</v>
      </c>
      <c r="F8" t="s">
        <v>19</v>
      </c>
      <c r="G8" s="53">
        <f>'Enter Data'!$O$8</f>
        <v>0</v>
      </c>
      <c r="H8" s="53">
        <f>'Enter Data'!$O$9</f>
        <v>0</v>
      </c>
      <c r="I8" s="53">
        <f>'Enter Data'!$O$10</f>
        <v>0</v>
      </c>
      <c r="J8" s="53">
        <f>'Enter Data'!$O$11</f>
        <v>0</v>
      </c>
      <c r="K8" s="53">
        <f>'Enter Data'!$O$12</f>
        <v>0</v>
      </c>
      <c r="L8" s="53">
        <f>'Enter Data'!$O$13</f>
        <v>0</v>
      </c>
      <c r="M8" s="53">
        <f>'Enter Data'!$O$14</f>
        <v>0</v>
      </c>
      <c r="N8" s="53">
        <f>'Enter Data'!$O$15</f>
        <v>0</v>
      </c>
      <c r="O8" s="53">
        <f>'Enter Data'!$O$16</f>
        <v>0</v>
      </c>
      <c r="P8" s="53">
        <f>'Enter Data'!$O$17</f>
        <v>0</v>
      </c>
      <c r="Q8" s="53">
        <f>'Enter Data'!$O$18</f>
        <v>0</v>
      </c>
      <c r="R8" s="53">
        <f>'Enter Data'!$O$19</f>
        <v>0</v>
      </c>
      <c r="S8" s="53">
        <f>'Enter Data'!$O$20</f>
        <v>0</v>
      </c>
      <c r="T8" s="53">
        <f>'Enter Data'!$O$21</f>
        <v>0</v>
      </c>
      <c r="U8" s="53">
        <f>'Enter Data'!$O$22</f>
        <v>0</v>
      </c>
      <c r="V8" s="53">
        <f>'Enter Data'!$O$23</f>
        <v>0</v>
      </c>
      <c r="W8">
        <f t="shared" si="5"/>
        <v>-1</v>
      </c>
    </row>
    <row r="9" spans="1:24" ht="13.25" x14ac:dyDescent="0.25">
      <c r="A9">
        <f t="shared" si="0"/>
        <v>0</v>
      </c>
      <c r="B9" s="2">
        <f t="shared" si="1"/>
        <v>0</v>
      </c>
      <c r="C9">
        <f t="shared" si="2"/>
        <v>0</v>
      </c>
      <c r="D9">
        <f t="shared" si="3"/>
        <v>2020</v>
      </c>
      <c r="E9">
        <f t="shared" si="4"/>
        <v>0</v>
      </c>
      <c r="F9" t="s">
        <v>68</v>
      </c>
      <c r="G9" s="53">
        <f>'Enter Data'!$Q$8</f>
        <v>0</v>
      </c>
      <c r="H9" s="53">
        <f>'Enter Data'!$Q$9</f>
        <v>0</v>
      </c>
      <c r="I9" s="53">
        <f>'Enter Data'!$Q$10</f>
        <v>0</v>
      </c>
      <c r="J9" s="53">
        <f>'Enter Data'!$Q$11</f>
        <v>0</v>
      </c>
      <c r="K9" s="53">
        <f>'Enter Data'!$Q$12</f>
        <v>0</v>
      </c>
      <c r="L9" s="53">
        <f>'Enter Data'!$Q$13</f>
        <v>0</v>
      </c>
      <c r="M9" s="53">
        <f>'Enter Data'!$Q$14</f>
        <v>0</v>
      </c>
      <c r="N9" s="53">
        <f>'Enter Data'!$Q$15</f>
        <v>0</v>
      </c>
      <c r="O9" s="53">
        <f>'Enter Data'!$Q$16</f>
        <v>0</v>
      </c>
      <c r="P9" s="53">
        <f>'Enter Data'!$Q$17</f>
        <v>0</v>
      </c>
      <c r="Q9" s="53">
        <f>'Enter Data'!$Q$18</f>
        <v>0</v>
      </c>
      <c r="R9" s="53">
        <f>'Enter Data'!$Q$19</f>
        <v>0</v>
      </c>
      <c r="S9" s="53">
        <f>'Enter Data'!$Q$20</f>
        <v>0</v>
      </c>
      <c r="T9" s="53">
        <f>'Enter Data'!$Q$21</f>
        <v>0</v>
      </c>
      <c r="U9" s="53">
        <f>'Enter Data'!$Q$22</f>
        <v>0</v>
      </c>
      <c r="V9" s="53">
        <f>'Enter Data'!$Q$23</f>
        <v>0</v>
      </c>
      <c r="W9">
        <f t="shared" si="5"/>
        <v>-1</v>
      </c>
    </row>
    <row r="10" spans="1:24" ht="13.25" x14ac:dyDescent="0.25">
      <c r="A10">
        <f t="shared" si="0"/>
        <v>0</v>
      </c>
      <c r="B10" s="2">
        <f t="shared" si="1"/>
        <v>0</v>
      </c>
      <c r="C10">
        <f t="shared" si="2"/>
        <v>0</v>
      </c>
      <c r="D10">
        <f t="shared" si="3"/>
        <v>2020</v>
      </c>
      <c r="E10">
        <f t="shared" si="4"/>
        <v>0</v>
      </c>
      <c r="F10" t="s">
        <v>69</v>
      </c>
      <c r="G10" s="53">
        <f>'Enter Data'!$S$8</f>
        <v>0</v>
      </c>
      <c r="H10" s="53">
        <f>'Enter Data'!$S$9</f>
        <v>0</v>
      </c>
      <c r="I10" s="53">
        <f>'Enter Data'!$S$10</f>
        <v>0</v>
      </c>
      <c r="J10" s="53">
        <f>'Enter Data'!$S$11</f>
        <v>0</v>
      </c>
      <c r="K10" s="53">
        <f>'Enter Data'!$S$12</f>
        <v>0</v>
      </c>
      <c r="L10" s="53">
        <f>'Enter Data'!$S$13</f>
        <v>0</v>
      </c>
      <c r="M10" s="53">
        <f>'Enter Data'!$S$14</f>
        <v>0</v>
      </c>
      <c r="N10" s="53">
        <f>'Enter Data'!$S$15</f>
        <v>0</v>
      </c>
      <c r="O10" s="53">
        <f>'Enter Data'!$S$16</f>
        <v>0</v>
      </c>
      <c r="P10" s="53">
        <f>'Enter Data'!$S$17</f>
        <v>0</v>
      </c>
      <c r="Q10" s="53">
        <f>'Enter Data'!$S$18</f>
        <v>0</v>
      </c>
      <c r="R10" s="53">
        <f>'Enter Data'!$S$19</f>
        <v>0</v>
      </c>
      <c r="S10" s="53">
        <f>'Enter Data'!$S$20</f>
        <v>0</v>
      </c>
      <c r="T10" s="53">
        <f>'Enter Data'!$S$21</f>
        <v>0</v>
      </c>
      <c r="U10" s="53">
        <f>'Enter Data'!$S$22</f>
        <v>0</v>
      </c>
      <c r="V10" s="53">
        <f>'Enter Data'!$S$23</f>
        <v>0</v>
      </c>
      <c r="W10">
        <f t="shared" si="5"/>
        <v>-1</v>
      </c>
    </row>
    <row r="11" spans="1:24" ht="13.25" x14ac:dyDescent="0.25">
      <c r="A11">
        <f t="shared" si="0"/>
        <v>0</v>
      </c>
      <c r="B11" s="2">
        <f t="shared" si="1"/>
        <v>0</v>
      </c>
      <c r="C11">
        <f t="shared" si="2"/>
        <v>0</v>
      </c>
      <c r="D11">
        <f t="shared" si="3"/>
        <v>2020</v>
      </c>
      <c r="E11">
        <f t="shared" si="4"/>
        <v>0</v>
      </c>
      <c r="F11" t="s">
        <v>70</v>
      </c>
      <c r="G11" s="53">
        <f>'Enter Data'!$U$8</f>
        <v>0</v>
      </c>
      <c r="H11" s="53">
        <f>'Enter Data'!$U$9</f>
        <v>0</v>
      </c>
      <c r="I11" s="53">
        <f>'Enter Data'!$U$10</f>
        <v>0</v>
      </c>
      <c r="J11" s="53">
        <f>'Enter Data'!$U$11</f>
        <v>0</v>
      </c>
      <c r="K11" s="53">
        <f>'Enter Data'!$U$12</f>
        <v>0</v>
      </c>
      <c r="L11" s="53">
        <f>'Enter Data'!$U$13</f>
        <v>0</v>
      </c>
      <c r="M11" s="53">
        <f>'Enter Data'!$U$14</f>
        <v>0</v>
      </c>
      <c r="N11" s="53">
        <f>'Enter Data'!$U$15</f>
        <v>0</v>
      </c>
      <c r="O11" s="53">
        <f>'Enter Data'!$U$16</f>
        <v>0</v>
      </c>
      <c r="P11" s="53">
        <f>'Enter Data'!$U$17</f>
        <v>0</v>
      </c>
      <c r="Q11" s="53">
        <f>'Enter Data'!$U$18</f>
        <v>0</v>
      </c>
      <c r="R11" s="53">
        <f>'Enter Data'!$U$19</f>
        <v>0</v>
      </c>
      <c r="S11" s="53">
        <f>'Enter Data'!$U$20</f>
        <v>0</v>
      </c>
      <c r="T11" s="53">
        <f>'Enter Data'!$U$21</f>
        <v>0</v>
      </c>
      <c r="U11" s="53">
        <f>'Enter Data'!$U$22</f>
        <v>0</v>
      </c>
      <c r="V11" s="53">
        <f>'Enter Data'!$U$23</f>
        <v>0</v>
      </c>
      <c r="W11">
        <f t="shared" si="5"/>
        <v>-1</v>
      </c>
    </row>
    <row r="12" spans="1:24" ht="13.25" x14ac:dyDescent="0.25">
      <c r="A12">
        <f t="shared" si="0"/>
        <v>0</v>
      </c>
      <c r="B12" s="2">
        <f t="shared" si="1"/>
        <v>0</v>
      </c>
      <c r="C12">
        <f t="shared" si="2"/>
        <v>0</v>
      </c>
      <c r="D12">
        <f t="shared" si="3"/>
        <v>2020</v>
      </c>
      <c r="E12">
        <f t="shared" si="4"/>
        <v>0</v>
      </c>
      <c r="F12" t="s">
        <v>71</v>
      </c>
      <c r="G12" s="53">
        <f>'Enter Data'!$W$8</f>
        <v>0</v>
      </c>
      <c r="H12" s="53">
        <f>'Enter Data'!$W$9</f>
        <v>0</v>
      </c>
      <c r="I12" s="53">
        <f>'Enter Data'!$W$10</f>
        <v>0</v>
      </c>
      <c r="J12" s="53">
        <f>'Enter Data'!$W$11</f>
        <v>0</v>
      </c>
      <c r="K12" s="53">
        <f>'Enter Data'!$W$12</f>
        <v>0</v>
      </c>
      <c r="L12" s="53">
        <f>'Enter Data'!$W$13</f>
        <v>0</v>
      </c>
      <c r="M12" s="53">
        <f>'Enter Data'!$W$14</f>
        <v>0</v>
      </c>
      <c r="N12" s="53">
        <f>'Enter Data'!$W$15</f>
        <v>0</v>
      </c>
      <c r="O12" s="53">
        <f>'Enter Data'!$W$16</f>
        <v>0</v>
      </c>
      <c r="P12" s="53">
        <f>'Enter Data'!$W$17</f>
        <v>0</v>
      </c>
      <c r="Q12" s="53">
        <f>'Enter Data'!$W$18</f>
        <v>0</v>
      </c>
      <c r="R12" s="53">
        <f>'Enter Data'!$W$19</f>
        <v>0</v>
      </c>
      <c r="S12" s="53">
        <f>'Enter Data'!$W$20</f>
        <v>0</v>
      </c>
      <c r="T12" s="53">
        <f>'Enter Data'!$W$21</f>
        <v>0</v>
      </c>
      <c r="U12" s="53">
        <f>'Enter Data'!$W$22</f>
        <v>0</v>
      </c>
      <c r="V12" s="53">
        <f>'Enter Data'!$W$23</f>
        <v>0</v>
      </c>
      <c r="W12">
        <f t="shared" si="5"/>
        <v>-1</v>
      </c>
    </row>
    <row r="13" spans="1:24" ht="13.25" x14ac:dyDescent="0.25">
      <c r="A13">
        <f t="shared" si="0"/>
        <v>0</v>
      </c>
      <c r="B13" s="2">
        <f t="shared" si="1"/>
        <v>0</v>
      </c>
      <c r="C13">
        <f t="shared" si="2"/>
        <v>0</v>
      </c>
      <c r="D13">
        <f t="shared" si="3"/>
        <v>2020</v>
      </c>
      <c r="E13">
        <f t="shared" si="4"/>
        <v>0</v>
      </c>
      <c r="F13" t="s">
        <v>21</v>
      </c>
      <c r="G13" s="53">
        <f>'Enter Data'!$Y$8</f>
        <v>0</v>
      </c>
      <c r="H13" s="53">
        <f>'Enter Data'!$Y$9</f>
        <v>0</v>
      </c>
      <c r="I13" s="53">
        <f>'Enter Data'!$Y$10</f>
        <v>0</v>
      </c>
      <c r="J13" s="53">
        <f>'Enter Data'!$Y$11</f>
        <v>0</v>
      </c>
      <c r="K13" s="53">
        <f>'Enter Data'!$Y$12</f>
        <v>0</v>
      </c>
      <c r="L13" s="53">
        <f>'Enter Data'!$Y$13</f>
        <v>0</v>
      </c>
      <c r="M13" s="53">
        <f>'Enter Data'!$Y$14</f>
        <v>0</v>
      </c>
      <c r="N13" s="53">
        <f>'Enter Data'!$Y$15</f>
        <v>0</v>
      </c>
      <c r="O13" s="53">
        <f>'Enter Data'!$Y$16</f>
        <v>0</v>
      </c>
      <c r="P13" s="53">
        <f>'Enter Data'!$Y$17</f>
        <v>0</v>
      </c>
      <c r="Q13" s="53">
        <f>'Enter Data'!$Y$18</f>
        <v>0</v>
      </c>
      <c r="R13" s="53">
        <f>'Enter Data'!$Y$19</f>
        <v>0</v>
      </c>
      <c r="S13" s="53">
        <f>'Enter Data'!$Y$20</f>
        <v>0</v>
      </c>
      <c r="T13" s="53">
        <f>'Enter Data'!$Y$21</f>
        <v>0</v>
      </c>
      <c r="U13" s="53">
        <f>'Enter Data'!$Y$22</f>
        <v>0</v>
      </c>
      <c r="V13" s="53">
        <f>'Enter Data'!$Y$23</f>
        <v>0</v>
      </c>
      <c r="W13">
        <f t="shared" si="5"/>
        <v>-1</v>
      </c>
    </row>
    <row r="14" spans="1:24" ht="13.25" x14ac:dyDescent="0.25">
      <c r="A14">
        <f t="shared" si="0"/>
        <v>0</v>
      </c>
      <c r="B14" s="2">
        <f t="shared" si="1"/>
        <v>0</v>
      </c>
      <c r="C14">
        <f t="shared" si="2"/>
        <v>0</v>
      </c>
      <c r="D14">
        <f t="shared" si="3"/>
        <v>2020</v>
      </c>
      <c r="E14">
        <f t="shared" si="4"/>
        <v>0</v>
      </c>
      <c r="F14" t="s">
        <v>72</v>
      </c>
      <c r="G14" s="53">
        <f>'Enter Data'!$AA$8</f>
        <v>0</v>
      </c>
      <c r="H14" s="53">
        <f>'Enter Data'!$AA$9</f>
        <v>0</v>
      </c>
      <c r="I14" s="53">
        <f>'Enter Data'!$AA$10</f>
        <v>0</v>
      </c>
      <c r="J14" s="53">
        <f>'Enter Data'!$AA$11</f>
        <v>0</v>
      </c>
      <c r="K14" s="53">
        <f>'Enter Data'!$AA$12</f>
        <v>0</v>
      </c>
      <c r="L14" s="53">
        <f>'Enter Data'!$AA$13</f>
        <v>0</v>
      </c>
      <c r="M14" s="53">
        <f>'Enter Data'!$AA$14</f>
        <v>0</v>
      </c>
      <c r="N14" s="53">
        <f>'Enter Data'!$AA$15</f>
        <v>0</v>
      </c>
      <c r="O14" s="53">
        <f>'Enter Data'!$AA$16</f>
        <v>0</v>
      </c>
      <c r="P14" s="53">
        <f>'Enter Data'!$AA$17</f>
        <v>0</v>
      </c>
      <c r="Q14" s="53">
        <f>'Enter Data'!$AA$18</f>
        <v>0</v>
      </c>
      <c r="R14" s="53">
        <f>'Enter Data'!$AA$19</f>
        <v>0</v>
      </c>
      <c r="S14" s="53">
        <f>'Enter Data'!$AA$20</f>
        <v>0</v>
      </c>
      <c r="T14" s="53">
        <f>'Enter Data'!$AA$21</f>
        <v>0</v>
      </c>
      <c r="U14" s="53">
        <f>'Enter Data'!$AA$22</f>
        <v>0</v>
      </c>
      <c r="V14" s="53">
        <f>'Enter Data'!$AA$23</f>
        <v>0</v>
      </c>
      <c r="W14">
        <f t="shared" si="5"/>
        <v>-1</v>
      </c>
    </row>
    <row r="15" spans="1:24" ht="13.25" x14ac:dyDescent="0.25">
      <c r="A15">
        <f t="shared" si="0"/>
        <v>0</v>
      </c>
      <c r="B15" s="2">
        <f t="shared" si="1"/>
        <v>0</v>
      </c>
      <c r="C15">
        <f t="shared" si="2"/>
        <v>0</v>
      </c>
      <c r="D15">
        <f t="shared" si="3"/>
        <v>2020</v>
      </c>
      <c r="E15">
        <f t="shared" si="4"/>
        <v>0</v>
      </c>
      <c r="F15" t="s">
        <v>73</v>
      </c>
      <c r="G15" s="53">
        <f>'Enter Data'!$AC$8</f>
        <v>0</v>
      </c>
      <c r="H15" s="53">
        <f>'Enter Data'!$AC$9</f>
        <v>0</v>
      </c>
      <c r="I15" s="53">
        <f>'Enter Data'!$AC$10</f>
        <v>0</v>
      </c>
      <c r="J15" s="53">
        <f>'Enter Data'!$AC$11</f>
        <v>0</v>
      </c>
      <c r="K15" s="53">
        <f>'Enter Data'!$AC$12</f>
        <v>0</v>
      </c>
      <c r="L15" s="53">
        <f>'Enter Data'!$AC$13</f>
        <v>0</v>
      </c>
      <c r="M15" s="53">
        <f>'Enter Data'!$AC$14</f>
        <v>0</v>
      </c>
      <c r="N15" s="53">
        <f>'Enter Data'!$AC$15</f>
        <v>0</v>
      </c>
      <c r="O15" s="53">
        <f>'Enter Data'!$AC$16</f>
        <v>0</v>
      </c>
      <c r="P15" s="53">
        <f>'Enter Data'!$AC$17</f>
        <v>0</v>
      </c>
      <c r="Q15" s="53">
        <f>'Enter Data'!$AC$18</f>
        <v>0</v>
      </c>
      <c r="R15" s="53">
        <f>'Enter Data'!$AC$19</f>
        <v>0</v>
      </c>
      <c r="S15" s="53">
        <f>'Enter Data'!$AC$20</f>
        <v>0</v>
      </c>
      <c r="T15" s="53">
        <f>'Enter Data'!$AC$21</f>
        <v>0</v>
      </c>
      <c r="U15" s="53">
        <f>'Enter Data'!$AC$22</f>
        <v>0</v>
      </c>
      <c r="V15" s="53">
        <f>'Enter Data'!$AC$23</f>
        <v>0</v>
      </c>
      <c r="W15">
        <f t="shared" si="5"/>
        <v>-1</v>
      </c>
    </row>
    <row r="16" spans="1:24" ht="13.25" x14ac:dyDescent="0.25">
      <c r="A16">
        <f t="shared" si="0"/>
        <v>0</v>
      </c>
      <c r="B16" s="2">
        <f t="shared" si="1"/>
        <v>0</v>
      </c>
      <c r="C16">
        <f t="shared" si="2"/>
        <v>0</v>
      </c>
      <c r="D16">
        <f t="shared" si="3"/>
        <v>2020</v>
      </c>
      <c r="E16">
        <f t="shared" si="4"/>
        <v>0</v>
      </c>
      <c r="F16" t="s">
        <v>74</v>
      </c>
      <c r="G16" s="53">
        <f>'Enter Data'!$AE$8</f>
        <v>0</v>
      </c>
      <c r="H16" s="53">
        <f>'Enter Data'!$AE$9</f>
        <v>0</v>
      </c>
      <c r="I16" s="53">
        <f>'Enter Data'!$AE$10</f>
        <v>0</v>
      </c>
      <c r="J16" s="53">
        <f>'Enter Data'!$AE$11</f>
        <v>0</v>
      </c>
      <c r="K16" s="53">
        <f>'Enter Data'!$AE$12</f>
        <v>0</v>
      </c>
      <c r="L16" s="53">
        <f>'Enter Data'!$AE$13</f>
        <v>0</v>
      </c>
      <c r="M16" s="53">
        <f>'Enter Data'!$AE$14</f>
        <v>0</v>
      </c>
      <c r="N16" s="53">
        <f>'Enter Data'!$AE$15</f>
        <v>0</v>
      </c>
      <c r="O16" s="53">
        <f>'Enter Data'!$AE$16</f>
        <v>0</v>
      </c>
      <c r="P16" s="53">
        <f>'Enter Data'!$AE$17</f>
        <v>0</v>
      </c>
      <c r="Q16" s="53">
        <f>'Enter Data'!$AE$18</f>
        <v>0</v>
      </c>
      <c r="R16" s="53">
        <f>'Enter Data'!$AE$19</f>
        <v>0</v>
      </c>
      <c r="S16" s="53">
        <f>'Enter Data'!$AE$20</f>
        <v>0</v>
      </c>
      <c r="T16" s="53">
        <f>'Enter Data'!$AE$21</f>
        <v>0</v>
      </c>
      <c r="U16" s="53">
        <f>'Enter Data'!$AE$22</f>
        <v>0</v>
      </c>
      <c r="V16" s="53">
        <f>'Enter Data'!$AE$23</f>
        <v>0</v>
      </c>
      <c r="W16">
        <f t="shared" si="5"/>
        <v>-1</v>
      </c>
    </row>
    <row r="17" spans="1:23" ht="13.25" x14ac:dyDescent="0.25">
      <c r="A17">
        <f t="shared" si="0"/>
        <v>0</v>
      </c>
      <c r="B17" s="2">
        <f t="shared" si="1"/>
        <v>0</v>
      </c>
      <c r="C17">
        <f t="shared" si="2"/>
        <v>0</v>
      </c>
      <c r="D17">
        <f t="shared" si="3"/>
        <v>2020</v>
      </c>
      <c r="E17">
        <f t="shared" si="4"/>
        <v>0</v>
      </c>
      <c r="F17" t="s">
        <v>77</v>
      </c>
      <c r="G17" s="53">
        <f>'Enter Data'!$AG$8</f>
        <v>0</v>
      </c>
      <c r="H17" s="53">
        <f>'Enter Data'!$AG$9</f>
        <v>0</v>
      </c>
      <c r="I17" s="53">
        <f>'Enter Data'!$AG$10</f>
        <v>0</v>
      </c>
      <c r="J17" s="53">
        <f>'Enter Data'!$AG$11</f>
        <v>0</v>
      </c>
      <c r="K17" s="53">
        <f>'Enter Data'!$AG$12</f>
        <v>0</v>
      </c>
      <c r="L17" s="53">
        <f>'Enter Data'!$AG$13</f>
        <v>0</v>
      </c>
      <c r="M17" s="53">
        <f>'Enter Data'!$AG$14</f>
        <v>0</v>
      </c>
      <c r="N17" s="53">
        <f>'Enter Data'!$AG$15</f>
        <v>0</v>
      </c>
      <c r="O17" s="53">
        <f>'Enter Data'!$AG$16</f>
        <v>0</v>
      </c>
      <c r="P17" s="53">
        <f>'Enter Data'!$AG$17</f>
        <v>0</v>
      </c>
      <c r="Q17" s="53">
        <f>'Enter Data'!$AG$18</f>
        <v>0</v>
      </c>
      <c r="R17" s="53">
        <f>'Enter Data'!$AG$19</f>
        <v>0</v>
      </c>
      <c r="S17" s="53">
        <f>'Enter Data'!$AG$20</f>
        <v>0</v>
      </c>
      <c r="T17" s="53">
        <f>'Enter Data'!$AG$21</f>
        <v>0</v>
      </c>
      <c r="U17" s="53">
        <f>'Enter Data'!$AG$22</f>
        <v>0</v>
      </c>
      <c r="V17" s="53">
        <f>'Enter Data'!$AG$23</f>
        <v>0</v>
      </c>
      <c r="W17">
        <f t="shared" si="5"/>
        <v>-1</v>
      </c>
    </row>
    <row r="18" spans="1:23" ht="13.25" x14ac:dyDescent="0.25">
      <c r="A18">
        <f t="shared" si="0"/>
        <v>0</v>
      </c>
      <c r="B18" s="2">
        <f t="shared" si="1"/>
        <v>0</v>
      </c>
      <c r="C18">
        <f t="shared" si="2"/>
        <v>0</v>
      </c>
      <c r="D18">
        <f t="shared" si="3"/>
        <v>2020</v>
      </c>
      <c r="E18">
        <f t="shared" si="4"/>
        <v>0</v>
      </c>
      <c r="F18" t="s">
        <v>78</v>
      </c>
      <c r="G18" s="53">
        <f>'Enter Data'!$AI$8</f>
        <v>0</v>
      </c>
      <c r="H18" s="53">
        <f>'Enter Data'!$AI$9</f>
        <v>0</v>
      </c>
      <c r="I18" s="53">
        <f>'Enter Data'!$AI$10</f>
        <v>0</v>
      </c>
      <c r="J18" s="53">
        <f>'Enter Data'!$AI$11</f>
        <v>0</v>
      </c>
      <c r="K18" s="53">
        <f>'Enter Data'!$AI$12</f>
        <v>0</v>
      </c>
      <c r="L18" s="53">
        <f>'Enter Data'!$AI$13</f>
        <v>0</v>
      </c>
      <c r="M18" s="53">
        <f>'Enter Data'!$AI$14</f>
        <v>0</v>
      </c>
      <c r="N18" s="53">
        <f>'Enter Data'!$AI$15</f>
        <v>0</v>
      </c>
      <c r="O18" s="53">
        <f>'Enter Data'!$AI$16</f>
        <v>0</v>
      </c>
      <c r="P18" s="53">
        <f>'Enter Data'!$AI$17</f>
        <v>0</v>
      </c>
      <c r="Q18" s="53">
        <f>'Enter Data'!$AI$18</f>
        <v>0</v>
      </c>
      <c r="R18" s="53">
        <f>'Enter Data'!$AI$19</f>
        <v>0</v>
      </c>
      <c r="S18" s="53">
        <f>'Enter Data'!$AI$20</f>
        <v>0</v>
      </c>
      <c r="T18" s="53">
        <f>'Enter Data'!$AI$21</f>
        <v>0</v>
      </c>
      <c r="U18" s="53">
        <f>'Enter Data'!$AI$22</f>
        <v>0</v>
      </c>
      <c r="V18" s="53">
        <f>'Enter Data'!$AI$23</f>
        <v>0</v>
      </c>
      <c r="W18">
        <f t="shared" si="5"/>
        <v>-1</v>
      </c>
    </row>
    <row r="19" spans="1:23" ht="13.25" x14ac:dyDescent="0.25">
      <c r="A19">
        <f t="shared" si="0"/>
        <v>0</v>
      </c>
      <c r="B19" s="2">
        <f t="shared" si="1"/>
        <v>0</v>
      </c>
      <c r="C19">
        <f t="shared" si="2"/>
        <v>0</v>
      </c>
      <c r="D19">
        <f t="shared" si="3"/>
        <v>2020</v>
      </c>
      <c r="E19">
        <f t="shared" si="4"/>
        <v>0</v>
      </c>
      <c r="F19" t="s">
        <v>75</v>
      </c>
      <c r="G19" s="53">
        <f>'Enter Data'!$AK$8</f>
        <v>0</v>
      </c>
      <c r="H19" s="53">
        <f>'Enter Data'!$AK$9</f>
        <v>0</v>
      </c>
      <c r="I19" s="53">
        <f>'Enter Data'!$AK$10</f>
        <v>0</v>
      </c>
      <c r="J19" s="53">
        <f>'Enter Data'!$AK$11</f>
        <v>0</v>
      </c>
      <c r="K19" s="53">
        <f>'Enter Data'!$AK$12</f>
        <v>0</v>
      </c>
      <c r="L19" s="53">
        <f>'Enter Data'!$AK$13</f>
        <v>0</v>
      </c>
      <c r="M19" s="53">
        <f>'Enter Data'!$AK$14</f>
        <v>0</v>
      </c>
      <c r="N19" s="53">
        <f>'Enter Data'!$AK$15</f>
        <v>0</v>
      </c>
      <c r="O19" s="53">
        <f>'Enter Data'!$AK$16</f>
        <v>0</v>
      </c>
      <c r="P19" s="53">
        <f>'Enter Data'!$AK$17</f>
        <v>0</v>
      </c>
      <c r="Q19" s="53">
        <f>'Enter Data'!$AK$18</f>
        <v>0</v>
      </c>
      <c r="R19" s="53">
        <f>'Enter Data'!$AK$19</f>
        <v>0</v>
      </c>
      <c r="S19" s="53">
        <f>'Enter Data'!$AK$20</f>
        <v>0</v>
      </c>
      <c r="T19" s="53">
        <f>'Enter Data'!$AK$21</f>
        <v>0</v>
      </c>
      <c r="U19" s="53">
        <f>'Enter Data'!$AK$22</f>
        <v>0</v>
      </c>
      <c r="V19" s="53">
        <f>'Enter Data'!$AK$23</f>
        <v>0</v>
      </c>
      <c r="W19">
        <f t="shared" si="5"/>
        <v>-1</v>
      </c>
    </row>
    <row r="20" spans="1:23" ht="13.25" x14ac:dyDescent="0.25">
      <c r="A20">
        <f t="shared" si="0"/>
        <v>0</v>
      </c>
      <c r="B20" s="2">
        <f t="shared" si="1"/>
        <v>0</v>
      </c>
      <c r="C20">
        <f t="shared" si="2"/>
        <v>0</v>
      </c>
      <c r="D20">
        <f t="shared" si="3"/>
        <v>2020</v>
      </c>
      <c r="E20">
        <f t="shared" si="4"/>
        <v>0</v>
      </c>
      <c r="F20" t="s">
        <v>76</v>
      </c>
      <c r="G20" s="53">
        <f>'Enter Data'!$AM$8</f>
        <v>0</v>
      </c>
      <c r="H20" s="53">
        <f>'Enter Data'!$AM$9</f>
        <v>0</v>
      </c>
      <c r="I20" s="53">
        <f>'Enter Data'!$AM$10</f>
        <v>0</v>
      </c>
      <c r="J20" s="53">
        <f>'Enter Data'!$AM$11</f>
        <v>0</v>
      </c>
      <c r="K20" s="53">
        <f>'Enter Data'!$AM$12</f>
        <v>0</v>
      </c>
      <c r="L20" s="53">
        <f>'Enter Data'!$AM$13</f>
        <v>0</v>
      </c>
      <c r="M20" s="53">
        <f>'Enter Data'!$AM$14</f>
        <v>0</v>
      </c>
      <c r="N20" s="53">
        <f>'Enter Data'!$AM$15</f>
        <v>0</v>
      </c>
      <c r="O20" s="53">
        <f>'Enter Data'!$AM$16</f>
        <v>0</v>
      </c>
      <c r="P20" s="53">
        <f>'Enter Data'!$AM$17</f>
        <v>0</v>
      </c>
      <c r="Q20" s="53">
        <f>'Enter Data'!$AM$18</f>
        <v>0</v>
      </c>
      <c r="R20" s="53">
        <f>'Enter Data'!$AM$19</f>
        <v>0</v>
      </c>
      <c r="S20" s="53">
        <f>'Enter Data'!$AM$20</f>
        <v>0</v>
      </c>
      <c r="T20" s="53">
        <f>'Enter Data'!$AM$21</f>
        <v>0</v>
      </c>
      <c r="U20" s="53">
        <f>'Enter Data'!$AM$22</f>
        <v>0</v>
      </c>
      <c r="V20" s="53">
        <f>'Enter Data'!$AM$23</f>
        <v>0</v>
      </c>
      <c r="W20">
        <f t="shared" si="5"/>
        <v>-1</v>
      </c>
    </row>
    <row r="21" spans="1:23" ht="13.25" x14ac:dyDescent="0.25">
      <c r="A21">
        <f t="shared" si="0"/>
        <v>0</v>
      </c>
      <c r="B21" s="2">
        <f t="shared" si="1"/>
        <v>0</v>
      </c>
      <c r="C21">
        <f t="shared" si="2"/>
        <v>0</v>
      </c>
      <c r="D21">
        <f t="shared" si="3"/>
        <v>2020</v>
      </c>
      <c r="E21">
        <f t="shared" si="4"/>
        <v>0</v>
      </c>
      <c r="F21" t="s">
        <v>26</v>
      </c>
      <c r="G21" s="53">
        <f>'Enter Data'!$AO$8</f>
        <v>0</v>
      </c>
      <c r="H21" s="53">
        <f>'Enter Data'!$AO$9</f>
        <v>0</v>
      </c>
      <c r="I21" s="53">
        <f>'Enter Data'!$AO$10</f>
        <v>0</v>
      </c>
      <c r="J21" s="53">
        <f>'Enter Data'!$AO$11</f>
        <v>0</v>
      </c>
      <c r="K21" s="53">
        <f>'Enter Data'!$AO$12</f>
        <v>0</v>
      </c>
      <c r="L21" s="53">
        <f>'Enter Data'!$AO$13</f>
        <v>0</v>
      </c>
      <c r="M21" s="53">
        <f>'Enter Data'!$AO$14</f>
        <v>0</v>
      </c>
      <c r="N21" s="53">
        <f>'Enter Data'!$AO$15</f>
        <v>0</v>
      </c>
      <c r="O21" s="53">
        <f>'Enter Data'!$AO$16</f>
        <v>0</v>
      </c>
      <c r="P21" s="53">
        <f>'Enter Data'!$AO$17</f>
        <v>0</v>
      </c>
      <c r="Q21" s="53">
        <f>'Enter Data'!$AO$18</f>
        <v>0</v>
      </c>
      <c r="R21" s="53">
        <f>'Enter Data'!$AO$19</f>
        <v>0</v>
      </c>
      <c r="S21" s="53">
        <f>'Enter Data'!$AO$20</f>
        <v>0</v>
      </c>
      <c r="T21" s="53">
        <f>'Enter Data'!$AO$21</f>
        <v>0</v>
      </c>
      <c r="U21" s="53">
        <f>'Enter Data'!$AO$22</f>
        <v>0</v>
      </c>
      <c r="V21" s="53">
        <f>'Enter Data'!$AO$23</f>
        <v>0</v>
      </c>
      <c r="W21">
        <f t="shared" si="5"/>
        <v>-1</v>
      </c>
    </row>
    <row r="22" spans="1:23" ht="13.25" x14ac:dyDescent="0.25">
      <c r="A22">
        <f t="shared" si="0"/>
        <v>0</v>
      </c>
      <c r="B22" s="2">
        <f t="shared" si="1"/>
        <v>0</v>
      </c>
      <c r="C22">
        <f t="shared" si="2"/>
        <v>0</v>
      </c>
      <c r="D22">
        <f t="shared" si="3"/>
        <v>2020</v>
      </c>
      <c r="E22">
        <f t="shared" si="4"/>
        <v>0</v>
      </c>
      <c r="F22" t="s">
        <v>27</v>
      </c>
      <c r="G22" s="53">
        <f>'Enter Data'!$AQ$8</f>
        <v>0</v>
      </c>
      <c r="H22" s="53">
        <f>'Enter Data'!$AQ$9</f>
        <v>0</v>
      </c>
      <c r="I22" s="53">
        <f>'Enter Data'!$AQ$10</f>
        <v>0</v>
      </c>
      <c r="J22" s="53">
        <f>'Enter Data'!$AQ$11</f>
        <v>0</v>
      </c>
      <c r="K22" s="53">
        <f>'Enter Data'!$AQ$12</f>
        <v>0</v>
      </c>
      <c r="L22" s="53">
        <f>'Enter Data'!$AQ$13</f>
        <v>0</v>
      </c>
      <c r="M22" s="53">
        <f>'Enter Data'!$AQ$14</f>
        <v>0</v>
      </c>
      <c r="N22" s="53">
        <f>'Enter Data'!$AQ$15</f>
        <v>0</v>
      </c>
      <c r="O22" s="53">
        <f>'Enter Data'!$AQ$16</f>
        <v>0</v>
      </c>
      <c r="P22" s="53">
        <f>'Enter Data'!$AQ$17</f>
        <v>0</v>
      </c>
      <c r="Q22" s="53">
        <f>'Enter Data'!$AQ$18</f>
        <v>0</v>
      </c>
      <c r="R22" s="53">
        <f>'Enter Data'!$AQ$19</f>
        <v>0</v>
      </c>
      <c r="S22" s="53">
        <f>'Enter Data'!$AQ$20</f>
        <v>0</v>
      </c>
      <c r="T22" s="53">
        <f>'Enter Data'!$AQ$21</f>
        <v>0</v>
      </c>
      <c r="U22" s="53">
        <f>'Enter Data'!$AQ$22</f>
        <v>0</v>
      </c>
      <c r="V22" s="53">
        <f>'Enter Data'!$AQ$23</f>
        <v>0</v>
      </c>
      <c r="W22">
        <f t="shared" si="5"/>
        <v>-1</v>
      </c>
    </row>
  </sheetData>
  <sheetProtection algorithmName="SHA-512" hashValue="XmHAlJBTsUsfvF05OTFQ8x3Kd6Fp8JesGzeebhV1PTFTrdqoPA0ofGvD/UWa79IUByPxVQBCCQSEVuEoqGzPeg==" saltValue="A0aW3Lxt5aHMjJjXAYJf3w==" spinCount="100000" sheet="1" selectLockedCells="1"/>
  <phoneticPr fontId="7" type="noConversion"/>
  <pageMargins left="0.5" right="0.5" top="0.5" bottom="0.5"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L25"/>
  <sheetViews>
    <sheetView zoomScaleNormal="100" workbookViewId="0">
      <selection activeCell="Q9" sqref="Q9"/>
    </sheetView>
  </sheetViews>
  <sheetFormatPr defaultRowHeight="12.5" x14ac:dyDescent="0.25"/>
  <cols>
    <col min="1" max="1" width="3.81640625" style="14" customWidth="1"/>
    <col min="2" max="2" width="7.81640625" style="5" bestFit="1" customWidth="1"/>
    <col min="3" max="3" width="8.1796875" style="5" customWidth="1"/>
    <col min="4" max="4" width="9.1796875" style="5" customWidth="1"/>
    <col min="5" max="5" width="10" style="5" customWidth="1"/>
    <col min="6" max="8" width="9.1796875" style="5" customWidth="1"/>
    <col min="9" max="9" width="20.81640625" style="5" customWidth="1"/>
    <col min="10" max="11" width="1.1796875" style="4" customWidth="1"/>
    <col min="12" max="12" width="14.453125" customWidth="1"/>
  </cols>
  <sheetData>
    <row r="1" spans="1:12" ht="22.5" customHeight="1" thickTop="1" x14ac:dyDescent="0.4">
      <c r="A1" s="295" t="s">
        <v>55</v>
      </c>
      <c r="B1" s="296"/>
      <c r="C1" s="296"/>
      <c r="D1" s="296"/>
      <c r="E1" s="296"/>
      <c r="F1" s="296"/>
      <c r="G1" s="296"/>
      <c r="H1" s="296"/>
      <c r="I1" s="296"/>
      <c r="J1" s="297"/>
      <c r="K1"/>
    </row>
    <row r="2" spans="1:12" ht="24.75" customHeight="1" x14ac:dyDescent="0.25">
      <c r="A2" s="66">
        <v>1</v>
      </c>
      <c r="B2" s="289" t="s">
        <v>54</v>
      </c>
      <c r="C2" s="289"/>
      <c r="D2" s="289"/>
      <c r="E2" s="289"/>
      <c r="F2" s="289"/>
      <c r="G2" s="289"/>
      <c r="H2" s="289"/>
      <c r="I2" s="289"/>
      <c r="J2" s="67"/>
      <c r="K2" s="3"/>
      <c r="L2" s="3"/>
    </row>
    <row r="3" spans="1:12" ht="25.5" customHeight="1" thickBot="1" x14ac:dyDescent="0.3">
      <c r="A3" s="60" t="s">
        <v>4</v>
      </c>
      <c r="B3" s="298" t="s">
        <v>190</v>
      </c>
      <c r="C3" s="289"/>
      <c r="D3" s="299"/>
      <c r="E3" s="299"/>
      <c r="F3" s="299"/>
      <c r="G3" s="299"/>
      <c r="H3" s="299"/>
      <c r="I3" s="299"/>
      <c r="J3" s="61"/>
      <c r="K3" s="3"/>
      <c r="L3" s="3"/>
    </row>
    <row r="4" spans="1:12" ht="54.75" customHeight="1" thickBot="1" x14ac:dyDescent="0.3">
      <c r="A4" s="60" t="s">
        <v>5</v>
      </c>
      <c r="B4" s="300" t="s">
        <v>4738</v>
      </c>
      <c r="C4" s="284"/>
      <c r="D4" s="284"/>
      <c r="E4" s="284"/>
      <c r="F4" s="284"/>
      <c r="G4" s="284"/>
      <c r="H4" s="284"/>
      <c r="I4" s="284"/>
      <c r="J4" s="61"/>
      <c r="K4" s="3"/>
      <c r="L4" s="36" t="s">
        <v>93</v>
      </c>
    </row>
    <row r="5" spans="1:12" ht="28.5" customHeight="1" x14ac:dyDescent="0.25">
      <c r="A5" s="60" t="s">
        <v>6</v>
      </c>
      <c r="B5" s="288" t="s">
        <v>173</v>
      </c>
      <c r="C5" s="289"/>
      <c r="D5" s="289"/>
      <c r="E5" s="289"/>
      <c r="F5" s="289"/>
      <c r="G5" s="289"/>
      <c r="H5" s="289"/>
      <c r="I5" s="289"/>
      <c r="J5" s="61"/>
      <c r="K5" s="3"/>
      <c r="L5" s="3"/>
    </row>
    <row r="6" spans="1:12" ht="25.5" customHeight="1" x14ac:dyDescent="0.25">
      <c r="A6" s="60" t="s">
        <v>7</v>
      </c>
      <c r="B6" s="289" t="s">
        <v>108</v>
      </c>
      <c r="C6" s="289"/>
      <c r="D6" s="289"/>
      <c r="E6" s="289"/>
      <c r="F6" s="289"/>
      <c r="G6" s="289"/>
      <c r="H6" s="289"/>
      <c r="I6" s="289"/>
      <c r="J6" s="61"/>
      <c r="K6" s="3"/>
      <c r="L6" s="56"/>
    </row>
    <row r="7" spans="1:12" ht="16" thickBot="1" x14ac:dyDescent="0.3">
      <c r="A7" s="60" t="s">
        <v>8</v>
      </c>
      <c r="B7" s="288" t="s">
        <v>141</v>
      </c>
      <c r="C7" s="289"/>
      <c r="D7" s="289"/>
      <c r="E7" s="289"/>
      <c r="F7" s="289"/>
      <c r="G7" s="289"/>
      <c r="H7" s="289"/>
      <c r="I7" s="289"/>
      <c r="J7" s="62"/>
      <c r="K7" s="58"/>
      <c r="L7" s="57"/>
    </row>
    <row r="8" spans="1:12" ht="41.4" customHeight="1" x14ac:dyDescent="0.25">
      <c r="A8" s="60" t="s">
        <v>9</v>
      </c>
      <c r="B8" s="284" t="s">
        <v>204</v>
      </c>
      <c r="C8" s="285"/>
      <c r="D8" s="285"/>
      <c r="E8" s="285"/>
      <c r="F8" s="285"/>
      <c r="G8" s="285"/>
      <c r="H8" s="285"/>
      <c r="I8" s="285"/>
      <c r="J8" s="63"/>
      <c r="K8" s="59"/>
      <c r="L8" s="290" t="s">
        <v>94</v>
      </c>
    </row>
    <row r="9" spans="1:12" ht="27.75" customHeight="1" thickBot="1" x14ac:dyDescent="0.3">
      <c r="A9" s="60" t="s">
        <v>10</v>
      </c>
      <c r="B9" s="289" t="s">
        <v>109</v>
      </c>
      <c r="C9" s="289"/>
      <c r="D9" s="289"/>
      <c r="E9" s="289"/>
      <c r="F9" s="289"/>
      <c r="G9" s="289"/>
      <c r="H9" s="289"/>
      <c r="I9" s="289"/>
      <c r="J9" s="61"/>
      <c r="K9" s="3"/>
      <c r="L9" s="291"/>
    </row>
    <row r="10" spans="1:12" ht="18" customHeight="1" x14ac:dyDescent="0.25">
      <c r="A10" s="60" t="s">
        <v>11</v>
      </c>
      <c r="B10" s="289" t="s">
        <v>12</v>
      </c>
      <c r="C10" s="289"/>
      <c r="D10" s="289"/>
      <c r="E10" s="289"/>
      <c r="F10" s="289"/>
      <c r="G10" s="289"/>
      <c r="H10" s="289"/>
      <c r="I10" s="289"/>
      <c r="J10" s="61"/>
      <c r="K10" s="3"/>
      <c r="L10" s="3"/>
    </row>
    <row r="11" spans="1:12" ht="27.75" customHeight="1" x14ac:dyDescent="0.25">
      <c r="A11" s="60" t="s">
        <v>13</v>
      </c>
      <c r="B11" s="288" t="s">
        <v>174</v>
      </c>
      <c r="C11" s="289"/>
      <c r="D11" s="289"/>
      <c r="E11" s="289"/>
      <c r="F11" s="289"/>
      <c r="G11" s="289"/>
      <c r="H11" s="289"/>
      <c r="I11" s="289"/>
      <c r="J11" s="61"/>
      <c r="K11" s="3"/>
      <c r="L11" s="3"/>
    </row>
    <row r="12" spans="1:12" ht="17.399999999999999" customHeight="1" x14ac:dyDescent="0.25">
      <c r="A12" s="60" t="s">
        <v>14</v>
      </c>
      <c r="B12" s="288" t="s">
        <v>115</v>
      </c>
      <c r="C12" s="289"/>
      <c r="D12" s="289"/>
      <c r="E12" s="289"/>
      <c r="F12" s="289"/>
      <c r="G12" s="289"/>
      <c r="H12" s="289"/>
      <c r="I12" s="289"/>
      <c r="J12" s="61"/>
      <c r="K12" s="3"/>
      <c r="L12" s="3"/>
    </row>
    <row r="13" spans="1:12" ht="27.5" customHeight="1" x14ac:dyDescent="0.25">
      <c r="A13" s="74" t="s">
        <v>15</v>
      </c>
      <c r="B13" s="286" t="s">
        <v>175</v>
      </c>
      <c r="C13" s="287"/>
      <c r="D13" s="287"/>
      <c r="E13" s="287"/>
      <c r="F13" s="287"/>
      <c r="G13" s="287"/>
      <c r="H13" s="287"/>
      <c r="I13" s="287"/>
      <c r="J13" s="72"/>
      <c r="K13" s="3"/>
      <c r="L13" s="3"/>
    </row>
    <row r="14" spans="1:12" ht="64.5" customHeight="1" x14ac:dyDescent="0.25">
      <c r="A14" s="75"/>
      <c r="B14" s="293" t="s">
        <v>208</v>
      </c>
      <c r="C14" s="294"/>
      <c r="D14" s="294"/>
      <c r="E14" s="294"/>
      <c r="F14" s="294"/>
      <c r="G14" s="294"/>
      <c r="H14" s="294"/>
      <c r="I14" s="294"/>
      <c r="J14" s="73"/>
      <c r="K14" s="3"/>
      <c r="L14" s="3"/>
    </row>
    <row r="15" spans="1:12" ht="14.25" customHeight="1" x14ac:dyDescent="0.25">
      <c r="A15" s="60" t="s">
        <v>16</v>
      </c>
      <c r="B15" s="289" t="s">
        <v>113</v>
      </c>
      <c r="C15" s="289"/>
      <c r="D15" s="289"/>
      <c r="E15" s="289"/>
      <c r="F15" s="289"/>
      <c r="G15" s="289"/>
      <c r="H15" s="289"/>
      <c r="I15" s="289"/>
      <c r="J15" s="61"/>
      <c r="K15" s="3"/>
      <c r="L15" s="3"/>
    </row>
    <row r="16" spans="1:12" ht="15.5" customHeight="1" x14ac:dyDescent="0.25">
      <c r="A16" s="60" t="s">
        <v>17</v>
      </c>
      <c r="B16" s="289" t="s">
        <v>114</v>
      </c>
      <c r="C16" s="289"/>
      <c r="D16" s="289"/>
      <c r="E16" s="289"/>
      <c r="F16" s="289"/>
      <c r="G16" s="289"/>
      <c r="H16" s="289"/>
      <c r="I16" s="289"/>
      <c r="J16" s="61"/>
      <c r="K16" s="3"/>
      <c r="L16" s="3"/>
    </row>
    <row r="17" spans="1:12" ht="15.75" customHeight="1" x14ac:dyDescent="0.25">
      <c r="A17" s="60" t="s">
        <v>110</v>
      </c>
      <c r="B17" s="289" t="s">
        <v>182</v>
      </c>
      <c r="C17" s="289"/>
      <c r="D17" s="289"/>
      <c r="E17" s="289"/>
      <c r="F17" s="289"/>
      <c r="G17" s="289"/>
      <c r="H17" s="289"/>
      <c r="I17" s="289"/>
      <c r="J17" s="61"/>
      <c r="K17" s="3"/>
      <c r="L17" s="3"/>
    </row>
    <row r="18" spans="1:12" ht="15.5" customHeight="1" thickBot="1" x14ac:dyDescent="0.3">
      <c r="A18" s="64" t="s">
        <v>111</v>
      </c>
      <c r="B18" s="292" t="s">
        <v>112</v>
      </c>
      <c r="C18" s="292"/>
      <c r="D18" s="292"/>
      <c r="E18" s="292"/>
      <c r="F18" s="292"/>
      <c r="G18" s="292"/>
      <c r="H18" s="292"/>
      <c r="I18" s="292"/>
      <c r="J18" s="65"/>
      <c r="K18" s="3"/>
      <c r="L18" s="3"/>
    </row>
    <row r="19" spans="1:12" s="1" customFormat="1" ht="7.5" customHeight="1" thickTop="1" x14ac:dyDescent="0.25">
      <c r="A19" s="93"/>
      <c r="B19" s="94"/>
      <c r="C19" s="94"/>
      <c r="D19" s="94"/>
      <c r="E19" s="94"/>
      <c r="F19" s="94"/>
      <c r="G19" s="94"/>
      <c r="H19" s="94"/>
      <c r="I19" s="94"/>
      <c r="J19" s="3"/>
      <c r="K19" s="3"/>
      <c r="L19" s="3"/>
    </row>
    <row r="20" spans="1:12" ht="14.5" x14ac:dyDescent="0.25">
      <c r="A20" s="91">
        <v>1</v>
      </c>
      <c r="B20" s="283" t="s">
        <v>4737</v>
      </c>
      <c r="C20" s="221"/>
      <c r="D20" s="221"/>
      <c r="E20" s="221"/>
      <c r="F20" s="221"/>
      <c r="G20" s="221"/>
      <c r="H20" s="221"/>
      <c r="I20" s="221"/>
      <c r="J20"/>
      <c r="K20"/>
    </row>
    <row r="21" spans="1:12" ht="14.5" x14ac:dyDescent="0.25">
      <c r="A21" s="91"/>
      <c r="B21" s="221"/>
      <c r="C21" s="221"/>
      <c r="D21" s="221"/>
      <c r="E21" s="221"/>
      <c r="F21" s="221"/>
      <c r="G21" s="221"/>
      <c r="H21" s="221"/>
      <c r="I21" s="221"/>
      <c r="J21"/>
      <c r="K21"/>
    </row>
    <row r="22" spans="1:12" ht="14.5" x14ac:dyDescent="0.25">
      <c r="A22" s="91"/>
      <c r="B22" s="221"/>
      <c r="C22" s="221"/>
      <c r="D22" s="221"/>
      <c r="E22" s="221"/>
      <c r="F22" s="221"/>
      <c r="G22" s="221"/>
      <c r="H22" s="221"/>
      <c r="I22" s="221"/>
      <c r="J22"/>
      <c r="K22"/>
    </row>
    <row r="23" spans="1:12" s="1" customFormat="1" ht="14.5" x14ac:dyDescent="0.25">
      <c r="A23" s="91"/>
      <c r="B23" s="92"/>
      <c r="C23" s="91"/>
      <c r="D23" s="92"/>
      <c r="E23" s="91"/>
      <c r="F23" s="92"/>
      <c r="G23" s="91"/>
      <c r="H23" s="92"/>
      <c r="I23" s="91"/>
      <c r="J23" s="92"/>
      <c r="K23" s="91"/>
      <c r="L23" s="92"/>
    </row>
    <row r="24" spans="1:12" x14ac:dyDescent="0.25">
      <c r="A24" s="87" t="s">
        <v>176</v>
      </c>
      <c r="B24" s="78"/>
      <c r="C24" s="78"/>
      <c r="D24" s="83" t="str">
        <f>Metadata!$B$7</f>
        <v>DataCall@tdi.texas.gov</v>
      </c>
      <c r="F24" s="7"/>
      <c r="G24" s="78"/>
      <c r="H24" s="78"/>
      <c r="I24" s="6"/>
      <c r="J24" s="3"/>
      <c r="K24" s="3"/>
      <c r="L24" s="3"/>
    </row>
    <row r="25" spans="1:12" x14ac:dyDescent="0.25">
      <c r="A25" s="15"/>
      <c r="B25" s="6"/>
      <c r="C25" s="6"/>
      <c r="E25" s="6"/>
      <c r="F25" s="6"/>
      <c r="G25" s="6"/>
      <c r="H25" s="6"/>
      <c r="I25" s="6"/>
      <c r="J25" s="3"/>
      <c r="K25" s="3"/>
      <c r="L25" s="3"/>
    </row>
  </sheetData>
  <sheetProtection algorithmName="SHA-512" hashValue="kn8qnnlIQrCTJMcdSpp0QWZjoJ8v8OPKn/7IAu+p/CdPyjURLtCqEaiGLI2KdNARrLpSav9HoM9n/jC5sirUaw==" saltValue="ozohjXLwKqMj5XM56sJEvQ==" spinCount="100000" sheet="1" objects="1" scenarios="1"/>
  <mergeCells count="20">
    <mergeCell ref="A1:J1"/>
    <mergeCell ref="B5:I5"/>
    <mergeCell ref="B6:I6"/>
    <mergeCell ref="B15:I15"/>
    <mergeCell ref="B7:I7"/>
    <mergeCell ref="B2:I2"/>
    <mergeCell ref="B3:I3"/>
    <mergeCell ref="B4:I4"/>
    <mergeCell ref="B10:I10"/>
    <mergeCell ref="L8:L9"/>
    <mergeCell ref="B17:I17"/>
    <mergeCell ref="B18:I18"/>
    <mergeCell ref="B12:I12"/>
    <mergeCell ref="B14:I14"/>
    <mergeCell ref="B16:I16"/>
    <mergeCell ref="B20:I22"/>
    <mergeCell ref="B8:I8"/>
    <mergeCell ref="B13:I13"/>
    <mergeCell ref="B11:I11"/>
    <mergeCell ref="B9:I9"/>
  </mergeCells>
  <phoneticPr fontId="7"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s>
  <printOptions horizontalCentered="1"/>
  <pageMargins left="0.75" right="0.75" top="0.81" bottom="0.7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81FDA3A3FFF25346AB3588E3AD962A88" ma:contentTypeVersion="5" ma:contentTypeDescription="Create a new document." ma:contentTypeScope="" ma:versionID="d953e9c1b91478ad0f22700e31d7920e">
  <xsd:schema xmlns:xsd="http://www.w3.org/2001/XMLSchema" xmlns:xs="http://www.w3.org/2001/XMLSchema" xmlns:p="http://schemas.microsoft.com/office/2006/metadata/properties" xmlns:ns2="154a88e8-e3d6-4bf0-8b45-5658a4271718" xmlns:ns3="47CB627A-A999-4E0B-A902-FD2F677484F1" xmlns:ns4="47cb627a-a999-4e0b-a902-fd2f677484f1" targetNamespace="http://schemas.microsoft.com/office/2006/metadata/properties" ma:root="true" ma:fieldsID="9c82c762a9774c60dc23f5654e811ff2" ns2:_="" ns3:_="" ns4:_="">
    <xsd:import namespace="154a88e8-e3d6-4bf0-8b45-5658a4271718"/>
    <xsd:import namespace="47CB627A-A999-4E0B-A902-FD2F677484F1"/>
    <xsd:import namespace="47cb627a-a999-4e0b-a902-fd2f677484f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WorkflowStatus" minOccurs="0"/>
                <xsd:element ref="ns4:WorkflowTrigger" minOccurs="0"/>
                <xsd:element ref="ns4:Du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WorkflowStatus" ma:index="14"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WorkflowTrigger" ma:index="15" nillable="true" ma:displayName="Workflow" ma:internalName="WorkflowTrigger">
      <xsd:simpleType>
        <xsd:restriction base="dms:Text"/>
      </xsd:simpleType>
    </xsd:element>
    <xsd:element name="DueDate" ma:index="16" nillable="true" ma:displayName="Due Date" ma:format="DateOnly" ma:internalName="Du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CZ2ECAXFH644-43475051-52</_dlc_DocId>
    <_dlc_DocIdUrl xmlns="154a88e8-e3d6-4bf0-8b45-5658a4271718">
      <Url>https://tditx.sharepoint.com/LegalandEnforcement/lgl/DAC/dae/_layouts/15/DocIdRedir.aspx?ID=CZ2ECAXFH644-43475051-52</Url>
      <Description>CZ2ECAXFH644-43475051-52</Description>
    </_dlc_DocIdUrl>
    <WorkflowTrigger xmlns="47cb627a-a999-4e0b-a902-fd2f677484f1" xsi:nil="true"/>
    <DueDate xmlns="47cb627a-a999-4e0b-a902-fd2f677484f1" xsi:nil="true"/>
    <WorkflowStatus xmlns="47cb627a-a999-4e0b-a902-fd2f677484f1">
      <Url xsi:nil="true"/>
      <Description xsi:nil="true"/>
    </WorkflowStatu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BF4F35-6D48-4FDF-9C69-6E77531D34AA}">
  <ds:schemaRefs>
    <ds:schemaRef ds:uri="http://schemas.microsoft.com/sharepoint/events"/>
  </ds:schemaRefs>
</ds:datastoreItem>
</file>

<file path=customXml/itemProps2.xml><?xml version="1.0" encoding="utf-8"?>
<ds:datastoreItem xmlns:ds="http://schemas.openxmlformats.org/officeDocument/2006/customXml" ds:itemID="{42B618D1-9966-411A-9DBB-7E4E6B38C9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47CB627A-A999-4E0B-A902-FD2F677484F1"/>
    <ds:schemaRef ds:uri="47cb627a-a999-4e0b-a902-fd2f677484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009922-5FDE-4F26-932A-0849B8D97AD0}">
  <ds:schemaRefs>
    <ds:schemaRef ds:uri="http://schemas.microsoft.com/office/2006/metadata/properties"/>
    <ds:schemaRef ds:uri="http://purl.org/dc/dcmitype/"/>
    <ds:schemaRef ds:uri="47cb627a-a999-4e0b-a902-fd2f677484f1"/>
    <ds:schemaRef ds:uri="http://purl.org/dc/elements/1.1/"/>
    <ds:schemaRef ds:uri="http://schemas.microsoft.com/office/infopath/2007/PartnerControls"/>
    <ds:schemaRef ds:uri="http://www.w3.org/XML/1998/namespace"/>
    <ds:schemaRef ds:uri="http://schemas.microsoft.com/office/2006/documentManagement/types"/>
    <ds:schemaRef ds:uri="47CB627A-A999-4E0B-A902-FD2F677484F1"/>
    <ds:schemaRef ds:uri="http://schemas.openxmlformats.org/package/2006/metadata/core-properties"/>
    <ds:schemaRef ds:uri="154a88e8-e3d6-4bf0-8b45-5658a4271718"/>
    <ds:schemaRef ds:uri="http://purl.org/dc/terms/"/>
  </ds:schemaRefs>
</ds:datastoreItem>
</file>

<file path=customXml/itemProps4.xml><?xml version="1.0" encoding="utf-8"?>
<ds:datastoreItem xmlns:ds="http://schemas.openxmlformats.org/officeDocument/2006/customXml" ds:itemID="{E197FB6F-83D5-4737-9731-88FDE297B5E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90</vt:i4>
      </vt:variant>
    </vt:vector>
  </HeadingPairs>
  <TitlesOfParts>
    <vt:vector size="100" baseType="lpstr">
      <vt:lpstr>Metadata</vt:lpstr>
      <vt:lpstr>General Instructions</vt:lpstr>
      <vt:lpstr>Start</vt:lpstr>
      <vt:lpstr>Group Info</vt:lpstr>
      <vt:lpstr>Enter Data</vt:lpstr>
      <vt:lpstr>Verification</vt:lpstr>
      <vt:lpstr>DPW</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Company>Texas Department of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cpramuk</dc:creator>
  <cp:lastModifiedBy>Victoria Ortega</cp:lastModifiedBy>
  <cp:lastPrinted>2020-11-18T23:57:49Z</cp:lastPrinted>
  <dcterms:created xsi:type="dcterms:W3CDTF">2004-02-03T16:34:17Z</dcterms:created>
  <dcterms:modified xsi:type="dcterms:W3CDTF">2021-09-03T14:39:18Z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0x01010081FDA3A3FFF25346AB3588E3AD962A88</vt:lpwstr>
  </property>
  <property fmtid="{D5CDD505-2E9C-101B-9397-08002B2CF9AE}" pid="3" name="_dlc_DocIdItemGuid">
    <vt:lpwstr>bcb043ea-3354-408a-af5a-4e2752db9380</vt:lpwstr>
  </property>
</Properties>
</file>